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11882323475\Desktop\Processos\2 - GECOMP\34 - 0062.000185.2023-22 - Limpeza - LEPAC, POC e HRE\"/>
    </mc:Choice>
  </mc:AlternateContent>
  <bookViews>
    <workbookView xWindow="0" yWindow="0" windowWidth="28800" windowHeight="11730" tabRatio="869" firstSheet="2" activeTab="2"/>
  </bookViews>
  <sheets>
    <sheet name="Plan2" sheetId="2" state="hidden" r:id="rId1"/>
    <sheet name="Plan3" sheetId="3" state="hidden" r:id="rId2"/>
    <sheet name="Planilha" sheetId="85" r:id="rId3"/>
  </sheets>
  <externalReferences>
    <externalReference r:id="rId4"/>
    <externalReference r:id="rId5"/>
    <externalReference r:id="rId6"/>
  </externalReferences>
  <calcPr calcId="162913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9" i="85" l="1"/>
  <c r="F68" i="85"/>
  <c r="F67" i="85"/>
  <c r="F66" i="85"/>
  <c r="F64" i="85"/>
  <c r="F63" i="85"/>
  <c r="F61" i="85"/>
  <c r="F60" i="85"/>
  <c r="F59" i="85"/>
  <c r="F58" i="85"/>
  <c r="F57" i="85"/>
  <c r="F55" i="85"/>
  <c r="F54" i="85"/>
  <c r="F53" i="85"/>
  <c r="F52" i="85"/>
  <c r="F51" i="85"/>
  <c r="F50" i="85"/>
  <c r="F49" i="85"/>
  <c r="F47" i="85"/>
  <c r="F40" i="85" l="1"/>
  <c r="F39" i="85"/>
  <c r="F38" i="85"/>
  <c r="F36" i="85"/>
  <c r="F35" i="85"/>
  <c r="F34" i="85"/>
  <c r="F32" i="85"/>
  <c r="F31" i="85"/>
  <c r="F30" i="85"/>
  <c r="F29" i="85"/>
  <c r="F28" i="85"/>
  <c r="F21" i="85" l="1"/>
  <c r="F20" i="85"/>
  <c r="F19" i="85"/>
  <c r="F17" i="85"/>
  <c r="F16" i="85"/>
  <c r="F14" i="85"/>
  <c r="F13" i="85"/>
  <c r="F12" i="85"/>
  <c r="F11" i="85"/>
  <c r="F10" i="85"/>
  <c r="F9" i="85"/>
  <c r="F8" i="85"/>
  <c r="F7" i="85"/>
  <c r="F5" i="85"/>
  <c r="G7" i="85" l="1"/>
  <c r="G5" i="85"/>
  <c r="H5" i="85" s="1"/>
  <c r="G69" i="85" l="1"/>
  <c r="H69" i="85" s="1"/>
  <c r="G68" i="85"/>
  <c r="H68" i="85" s="1"/>
  <c r="G67" i="85"/>
  <c r="H67" i="85" s="1"/>
  <c r="G66" i="85"/>
  <c r="H66" i="85" s="1"/>
  <c r="H7" i="85" l="1"/>
  <c r="G64" i="85"/>
  <c r="H64" i="85" s="1"/>
  <c r="G63" i="85"/>
  <c r="H63" i="85" s="1"/>
  <c r="G61" i="85"/>
  <c r="H61" i="85" s="1"/>
  <c r="G60" i="85"/>
  <c r="H60" i="85" s="1"/>
  <c r="G59" i="85"/>
  <c r="H59" i="85" s="1"/>
  <c r="G58" i="85"/>
  <c r="H58" i="85" s="1"/>
  <c r="G57" i="85"/>
  <c r="H57" i="85" s="1"/>
  <c r="G55" i="85"/>
  <c r="H55" i="85" s="1"/>
  <c r="G54" i="85"/>
  <c r="H54" i="85" s="1"/>
  <c r="G53" i="85"/>
  <c r="H53" i="85" s="1"/>
  <c r="G52" i="85"/>
  <c r="H52" i="85" s="1"/>
  <c r="G51" i="85"/>
  <c r="H51" i="85" s="1"/>
  <c r="G50" i="85"/>
  <c r="H50" i="85" s="1"/>
  <c r="G49" i="85"/>
  <c r="H49" i="85" s="1"/>
  <c r="G47" i="85"/>
  <c r="H47" i="85" s="1"/>
  <c r="G40" i="85"/>
  <c r="H40" i="85" s="1"/>
  <c r="G39" i="85"/>
  <c r="H39" i="85" s="1"/>
  <c r="G38" i="85"/>
  <c r="H38" i="85" s="1"/>
  <c r="G36" i="85"/>
  <c r="H36" i="85" s="1"/>
  <c r="G35" i="85"/>
  <c r="H35" i="85" s="1"/>
  <c r="G34" i="85"/>
  <c r="H34" i="85" s="1"/>
  <c r="G32" i="85"/>
  <c r="H32" i="85" s="1"/>
  <c r="G31" i="85"/>
  <c r="H31" i="85" s="1"/>
  <c r="G30" i="85"/>
  <c r="H30" i="85" s="1"/>
  <c r="G29" i="85"/>
  <c r="H29" i="85" s="1"/>
  <c r="G28" i="85"/>
  <c r="H28" i="85" s="1"/>
  <c r="G21" i="85"/>
  <c r="H21" i="85" s="1"/>
  <c r="G20" i="85"/>
  <c r="H20" i="85" s="1"/>
  <c r="G19" i="85"/>
  <c r="H19" i="85" s="1"/>
  <c r="G17" i="85"/>
  <c r="H17" i="85" s="1"/>
  <c r="G16" i="85"/>
  <c r="H16" i="85" s="1"/>
  <c r="G14" i="85"/>
  <c r="H14" i="85" s="1"/>
  <c r="G13" i="85"/>
  <c r="H13" i="85" s="1"/>
  <c r="G12" i="85"/>
  <c r="H12" i="85" s="1"/>
  <c r="G11" i="85"/>
  <c r="H11" i="85" s="1"/>
  <c r="G10" i="85"/>
  <c r="H10" i="85" s="1"/>
  <c r="G9" i="85"/>
  <c r="H9" i="85" s="1"/>
  <c r="G8" i="85"/>
  <c r="H8" i="85" s="1"/>
  <c r="H41" i="85" l="1"/>
  <c r="H22" i="85"/>
  <c r="H70" i="85"/>
  <c r="D13" i="2"/>
  <c r="D12" i="2"/>
  <c r="D11" i="2"/>
  <c r="D10" i="2"/>
  <c r="D9" i="2"/>
  <c r="D8" i="2"/>
  <c r="H72" i="85" l="1"/>
</calcChain>
</file>

<file path=xl/sharedStrings.xml><?xml version="1.0" encoding="utf-8"?>
<sst xmlns="http://schemas.openxmlformats.org/spreadsheetml/2006/main" count="269" uniqueCount="161">
  <si>
    <t>4.1</t>
  </si>
  <si>
    <t>]</t>
  </si>
  <si>
    <t>27/08/2012 - APLICABILIDADE DA LEI Nº 12.506, DE 11 DE OUTUBRO DE 2011</t>
  </si>
  <si>
    <t>AVISO PRÉVIO TRABALHADO</t>
  </si>
  <si>
    <t>COMUNICA</t>
  </si>
  <si>
    <t>Com a publicação da LEI 12.506/2011, ainda que esta não se manifeste sobre a redução da jornada e da proporcionalidade nos dias de falta ao trabalho no caso de aviso prévio trabalhado, poder-se-ia entender que o empregado teria direito à redução de 2 horas diárias, bem como poderia faltar ao trabalho o número de dias proporcionais ao tempo trabalhado.</t>
  </si>
  <si>
    <r>
      <t>ASSIM SENDO, COM A NOVA PREVISÃO LEGAL</t>
    </r>
    <r>
      <rPr>
        <b/>
        <sz val="8"/>
        <color rgb="FFFF0000"/>
        <rFont val="Verdana"/>
        <family val="2"/>
      </rPr>
      <t>, HAVERÁ NECESSIDADE DE MODIFICAÇÃO NA METODOLOGIA ATÉ ENTÃO ADOTADA PARA PRORROGAÇÃO DOS CONTRATOS DE PRESTAÇÃO DE SERVIÇOS COM ALOCAÇÃO DE MÃO DE OBRA. NESSE CASO, O VALOR PREVISTO A TÍTULO DE AVISO PRÉVIO DEVERÁ CONSIDERAR 3 (TRÊS) DIAS PARA CADA ANO DE PRORROGAÇÃO, ATÉ O LIMITE DE 12 (DOZE) DIAS, PERFAZENDO UM TOTAL DE 42 (QUARENTA E DOIS) DIAS</t>
    </r>
    <r>
      <rPr>
        <sz val="8"/>
        <color rgb="FF000000"/>
        <rFont val="Verdana"/>
        <family val="2"/>
      </rPr>
      <t>, VISTO QUE O INCISO II DO ART. 57 DA LEI N° 8.666, DE 21 DE JUNHO DE 1993, PERMITE QUE OS CONTRATOS DE PRESTAÇÃO DE SERVIÇOS CONTINUADOS SEJAM PRORROGADOS ATÉ UM LIMITE DE SESSENTA MESES, CASO OS PREÇOS E CONDIÇÕES SEJAM MAIS VANTAJOSOS PARA A ADMINISTRAÇÃO. DESSA FORMA, A METODOLOGIA REFLETIRÁ O PRAZO DE AVISO PRÉVIO QUE O EMPREGADO ACUMULA NO PRIMEIRO ANO E NOS SEGUINTES DO CONTRATO.</t>
    </r>
  </si>
  <si>
    <t>Aviso Prévio Trabalhado - Demissão Sem Justa Causa</t>
  </si>
  <si>
    <t>BRASÍLIA-DF, 15 DE AGOSTO DE 2012</t>
  </si>
  <si>
    <t>Tempo Trabalhado</t>
  </si>
  <si>
    <t>Dias de Aviso</t>
  </si>
  <si>
    <t>Faltas ao Trabalho</t>
  </si>
  <si>
    <t>SECRETARIA DE LOGÍSTICA E TECNOLOGIA DA INFORMAÇÃO – SLTI</t>
  </si>
  <si>
    <t>no final do aviso</t>
  </si>
  <si>
    <t>DEPARTAMENTO DE LOGÍSTICA E SERVIÇOS GERAIS – DLSG</t>
  </si>
  <si>
    <t>Até 1 ano</t>
  </si>
  <si>
    <t>COORDENAÇÃO-GERAL DE NORMAS – CGN</t>
  </si>
  <si>
    <t>Até 2 anos</t>
  </si>
  <si>
    <t>Até 3 anos</t>
  </si>
  <si>
    <t>Até 4 anos</t>
  </si>
  <si>
    <t>Até 5 anos</t>
  </si>
  <si>
    <t>Até 6 anos</t>
  </si>
  <si>
    <t>Até 7 anos</t>
  </si>
  <si>
    <t>Até 8 anos</t>
  </si>
  <si>
    <t>Até 9 anos</t>
  </si>
  <si>
    <t>Até 10 anos</t>
  </si>
  <si>
    <t>Até 11 anos</t>
  </si>
  <si>
    <t>Até 12 anos</t>
  </si>
  <si>
    <t>Até 13 anos</t>
  </si>
  <si>
    <t>Até 14 anos</t>
  </si>
  <si>
    <t>Até 15 anos</t>
  </si>
  <si>
    <t>Até 16 anos</t>
  </si>
  <si>
    <t>Até 17 anos</t>
  </si>
  <si>
    <t>Até 18 anos</t>
  </si>
  <si>
    <t>Até 19 anos</t>
  </si>
  <si>
    <t>Até 20 anos</t>
  </si>
  <si>
    <t>A partir de 20 anos</t>
  </si>
  <si>
    <t>VOLTAR PLANILHA PRINCIPAL</t>
  </si>
  <si>
    <r>
      <t>Nota:</t>
    </r>
    <r>
      <rPr>
        <sz val="14"/>
        <color rgb="FF000000"/>
        <rFont val="Calibri"/>
        <family val="2"/>
        <scheme val="minor"/>
      </rPr>
      <t> Entretanto, a lei não especifica que deva aplicar esta proporcionalidade de acordo com o tempo de empresa, porquanto </t>
    </r>
    <r>
      <rPr>
        <b/>
        <u/>
        <sz val="14"/>
        <color rgb="FF000000"/>
        <rFont val="Calibri"/>
        <family val="2"/>
        <scheme val="minor"/>
      </rPr>
      <t>entendemos que a falta ao final do aviso ainda seja de 7 (sete) dias</t>
    </r>
    <r>
      <rPr>
        <sz val="14"/>
        <color rgb="FF000000"/>
        <rFont val="Calibri"/>
        <family val="2"/>
        <scheme val="minor"/>
      </rPr>
      <t>. Já em relação a redução de jornada, </t>
    </r>
    <r>
      <rPr>
        <b/>
        <u/>
        <sz val="14"/>
        <color rgb="FF000000"/>
        <rFont val="Calibri"/>
        <family val="2"/>
        <scheme val="minor"/>
      </rPr>
      <t>entendemos que deva ser de 2 horas independentemente do número de dias</t>
    </r>
    <r>
      <rPr>
        <sz val="14"/>
        <color rgb="FF000000"/>
        <rFont val="Calibri"/>
        <family val="2"/>
        <scheme val="minor"/>
      </rPr>
      <t> de aviso trabalhado.</t>
    </r>
  </si>
  <si>
    <t>Exemplo</t>
  </si>
  <si>
    <t>Empregado (com um ano de emprego) recebeu a comunicação de desligamento em 01.07.2011, optou pela falta ao serviço durante os últimos 7 (sete) dias corridos. Neste caso, considerando o início da contagem dos 30 dias em 02.07.2011 (dia seguinte ao da comunicação), o término do aviso e consequentemente a baixa na CTPS foi em 31.07.2011, embora o mesmo só trabalhe até 24.07.2011.</t>
  </si>
  <si>
    <t>Neste caso, a data de pagamento das verbas rescisórias será o dia seguinte ao término do aviso, ou seja, 01.08.2011.</t>
  </si>
  <si>
    <t>FONTE: www.guiatrabalhista.com.br</t>
  </si>
  <si>
    <t>PRORROGAÇÃO EXECEPCIONAL (§ 4º DO ART. 57 DA LLC)</t>
  </si>
  <si>
    <t>FALTAS LEGAIS</t>
  </si>
  <si>
    <t>Limite de Faltas</t>
  </si>
  <si>
    <t>Motivo</t>
  </si>
  <si>
    <t>Colunas1</t>
  </si>
  <si>
    <t>Colunas2</t>
  </si>
  <si>
    <t>até 2 dias consecutivos</t>
  </si>
  <si>
    <t>Falecimento de cônjuge, ascendente, descendente, irmão ou pessoa que, declarada em sua CTPS, viva sob sua dependência econômica.</t>
  </si>
  <si>
    <t>até 3 dias consecutivos</t>
  </si>
  <si>
    <t>Casamento</t>
  </si>
  <si>
    <t>5 dias, no decorrer da primeira semana</t>
  </si>
  <si>
    <t>Nascimento de Filho (Este inciso fica tacitamente revogado em virtude do inciso XIX do art. 7º da CF/88 que instituiu a Licença-Paternidade e pelo § 1º do Art. 10 da ADCT/88 que fixou o prazo para 5 (cinco) dias.)</t>
  </si>
  <si>
    <t>1 dia em cada 12 meses de trabalho</t>
  </si>
  <si>
    <t>Doação voluntária de sangue devidamente comprovada</t>
  </si>
  <si>
    <t>até 2 dias consecutivos ou não</t>
  </si>
  <si>
    <t>Alistamento eleitoral</t>
  </si>
  <si>
    <t>até 9 dias</t>
  </si>
  <si>
    <t>gala ou luto, em conseqüência de falecimento do cônjuge, do pai ou mãe, ou de filho de professor</t>
  </si>
  <si>
    <t>---</t>
  </si>
  <si>
    <t>Dias em que estiver comprovadamente realizando provas do exame vestibular em estabelecimento de ensino superior</t>
  </si>
  <si>
    <t>No período de tempo em que tiver de cumprir as exigências do Serviço Militar (art. 65 letra "c" da Lei nº 4375/64)</t>
  </si>
  <si>
    <t>Apresentar-se, anualmente, no local e data que forem fixados, para fins de exercício de apresentação das reservas ou cerimônia cívica do Dia do Reservista.</t>
  </si>
  <si>
    <t>Ausências decorrentes de exercícios ou manobras, pelo convocado matriculado em órgão de formação de reserva (art.60 § 4º da Lei º 4375/64)</t>
  </si>
  <si>
    <t>Ausência do empregado, justificada, a critério do empregador</t>
  </si>
  <si>
    <t>Paralisação dos serviços nos dias em que, por conveniência do empregador, não tenha havido trabalho.</t>
  </si>
  <si>
    <t>Falta ao serviço por acidente de trabalho</t>
  </si>
  <si>
    <t>2 semanas</t>
  </si>
  <si>
    <t>Aborto não criminoso, comprovado por atestado médico oficial</t>
  </si>
  <si>
    <t>até 15 dias</t>
  </si>
  <si>
    <t>Doença, devidamente comprovada por atestado médico (1)</t>
  </si>
  <si>
    <t>Comparecimento necessário, como parte, à Justiça do Trabalho</t>
  </si>
  <si>
    <t>Comparecimento para depor na Justiça, quando devidamente arrolado ou convocado como testemunha</t>
  </si>
  <si>
    <t>Comparecimento às sessões do júri, como jurado sorteado</t>
  </si>
  <si>
    <t>Ausências dos representantes dos trabalhadores no Conselho Curador do FGTS, decorrentes de atividades desse órgão</t>
  </si>
  <si>
    <t>Convocação para o serviço eleitoral</t>
  </si>
  <si>
    <t>Área Externa</t>
  </si>
  <si>
    <t>ESPECIFICAÇÃO</t>
  </si>
  <si>
    <t>ITEM</t>
  </si>
  <si>
    <t>UND</t>
  </si>
  <si>
    <t>VALOR TOTAL (Mensal)</t>
  </si>
  <si>
    <t>1.1</t>
  </si>
  <si>
    <t>2.1</t>
  </si>
  <si>
    <t>2.2</t>
  </si>
  <si>
    <t>3.1</t>
  </si>
  <si>
    <t>Áreas Internas</t>
  </si>
  <si>
    <t>1.1.1</t>
  </si>
  <si>
    <t>1.1.2</t>
  </si>
  <si>
    <t>1.1.3</t>
  </si>
  <si>
    <t>1.1.4</t>
  </si>
  <si>
    <t>1.1.5</t>
  </si>
  <si>
    <t>1.1.6</t>
  </si>
  <si>
    <t>PRODUTIVIDADE</t>
  </si>
  <si>
    <t>2.3</t>
  </si>
  <si>
    <t>Esquadrias Face Interna e Externa</t>
  </si>
  <si>
    <t>Face interna sem exposição a situação de risco</t>
  </si>
  <si>
    <t>3.3</t>
  </si>
  <si>
    <t>UND.</t>
  </si>
  <si>
    <t>QTD.</t>
  </si>
  <si>
    <r>
      <rPr>
        <b/>
        <sz val="11"/>
        <rFont val="Calibri"/>
        <family val="2"/>
        <scheme val="minor"/>
      </rPr>
      <t>VALOR TOTAL
(Mensal)</t>
    </r>
  </si>
  <si>
    <t>VALOR TOTAL (12 meses)</t>
  </si>
  <si>
    <t>Áreas administrativas</t>
  </si>
  <si>
    <t>1.1.1.</t>
  </si>
  <si>
    <t>Áreas operacionais administrativas - Administração</t>
  </si>
  <si>
    <t>1.2.</t>
  </si>
  <si>
    <t>Áreas Hospitalares e assemelhadas</t>
  </si>
  <si>
    <t>1.2.1</t>
  </si>
  <si>
    <t>Áreas Críticas - diurno - Áreas operacionais hospitalares.</t>
  </si>
  <si>
    <t>1.2.2</t>
  </si>
  <si>
    <t>Áreas Críticas - noturno - Áreas operacionais hospitalares.</t>
  </si>
  <si>
    <t>1.2.3</t>
  </si>
  <si>
    <t>Áreas Semi - críticas - diurno - Áreas operacionais hospitalares</t>
  </si>
  <si>
    <t>1.2.4</t>
  </si>
  <si>
    <t>Áreas Semi - críticas - noturno - Áreas operacionais hospitalares</t>
  </si>
  <si>
    <t>1.2.5</t>
  </si>
  <si>
    <t>Áreas Semi - críticas - diurno - Áreas de circulação</t>
  </si>
  <si>
    <t>1.2.6</t>
  </si>
  <si>
    <t>Áreas Semi - críticas - noturno - Áreas de circulação</t>
  </si>
  <si>
    <t>1.2.7</t>
  </si>
  <si>
    <t>Áreas Não Críticas - diurno - Áreas operacionais hospitalares</t>
  </si>
  <si>
    <t>1.2.8</t>
  </si>
  <si>
    <t>Áreas Não Críticas - diurno - Áreas de circulação</t>
  </si>
  <si>
    <t>Pisos pavimentados adjacentes às edificações (depósito de gás, bomba e compressor)</t>
  </si>
  <si>
    <t>Caixa D'água (nível 7,95m)</t>
  </si>
  <si>
    <t>Face externa sem exposição a situação de risco</t>
  </si>
  <si>
    <t>3.2</t>
  </si>
  <si>
    <t>Face externa com exposição a situação de risco</t>
  </si>
  <si>
    <t>VALOR TOTAL:</t>
  </si>
  <si>
    <t>QTD</t>
  </si>
  <si>
    <t>VALOR TOTAL (12 Meses)</t>
  </si>
  <si>
    <t>Áreas Hospitalares e Assemelhadas</t>
  </si>
  <si>
    <t>Áreas Não Críticas - diurno - Áreas de circulação.</t>
  </si>
  <si>
    <t>Pisos pavimentados adjacentes às edificações</t>
  </si>
  <si>
    <t>Pátios e áreas verdes com alta frequência</t>
  </si>
  <si>
    <t>Pátios e áreas verdes com baixa frequência</t>
  </si>
  <si>
    <t>Áreas operacionais administrativas</t>
  </si>
  <si>
    <t>1.2</t>
  </si>
  <si>
    <t>Varrição de passeios e arruamentos</t>
  </si>
  <si>
    <t>2.4</t>
  </si>
  <si>
    <t>Pátios e áreas verdes com média frequência</t>
  </si>
  <si>
    <t>2.5</t>
  </si>
  <si>
    <t>Setor Fechado (M²)</t>
  </si>
  <si>
    <t>POC</t>
  </si>
  <si>
    <t>LEPAC</t>
  </si>
  <si>
    <t>HRE</t>
  </si>
  <si>
    <t>VALOR LEPAC, POC e HRE:</t>
  </si>
  <si>
    <r>
      <t>Áreas administrativas</t>
    </r>
    <r>
      <rPr>
        <sz val="11"/>
        <color rgb="FF000000"/>
        <rFont val="Calibri"/>
        <family val="2"/>
        <scheme val="minor"/>
      </rPr>
      <t> </t>
    </r>
    <r>
      <rPr>
        <b/>
        <sz val="11"/>
        <color rgb="FF000000"/>
        <rFont val="Calibri"/>
        <family val="2"/>
        <scheme val="minor"/>
      </rPr>
      <t>(M²)</t>
    </r>
  </si>
  <si>
    <r>
      <t>Áreas Hospitalares e Assemelhadas</t>
    </r>
    <r>
      <rPr>
        <sz val="11"/>
        <color rgb="FF000000"/>
        <rFont val="Calibri"/>
        <family val="2"/>
        <scheme val="minor"/>
      </rPr>
      <t> </t>
    </r>
    <r>
      <rPr>
        <b/>
        <sz val="11"/>
        <color rgb="FF000000"/>
        <rFont val="Calibri"/>
        <family val="2"/>
        <scheme val="minor"/>
      </rPr>
      <t>(M²)</t>
    </r>
  </si>
  <si>
    <r>
      <t>Área Externa</t>
    </r>
    <r>
      <rPr>
        <sz val="11"/>
        <color rgb="FF000000"/>
        <rFont val="Calibri"/>
        <family val="2"/>
        <scheme val="minor"/>
      </rPr>
      <t> </t>
    </r>
    <r>
      <rPr>
        <b/>
        <sz val="11"/>
        <color rgb="FF000000"/>
        <rFont val="Calibri"/>
        <family val="2"/>
        <scheme val="minor"/>
      </rPr>
      <t>(M²)</t>
    </r>
  </si>
  <si>
    <r>
      <t>Esquadrias Face Interna e Externa</t>
    </r>
    <r>
      <rPr>
        <sz val="11"/>
        <color rgb="FF000000"/>
        <rFont val="Calibri"/>
        <family val="2"/>
        <scheme val="minor"/>
      </rPr>
      <t> </t>
    </r>
    <r>
      <rPr>
        <b/>
        <sz val="11"/>
        <color rgb="FF000000"/>
        <rFont val="Calibri"/>
        <family val="2"/>
        <scheme val="minor"/>
      </rPr>
      <t>(M²)</t>
    </r>
  </si>
  <si>
    <t>VALOR UNITÁRIO (M²)</t>
  </si>
  <si>
    <t>M²</t>
  </si>
  <si>
    <r>
      <t xml:space="preserve">Setor Fechado Centro Cirúrgico 1 (diurno) - 12 (doze) horas </t>
    </r>
    <r>
      <rPr>
        <b/>
        <sz val="11"/>
        <color rgb="FF000000"/>
        <rFont val="Calibri"/>
        <family val="2"/>
        <scheme val="minor"/>
      </rPr>
      <t>diurnas</t>
    </r>
    <r>
      <rPr>
        <sz val="11"/>
        <color rgb="FF000000"/>
        <rFont val="Calibri"/>
        <family val="2"/>
        <scheme val="minor"/>
      </rPr>
      <t xml:space="preserve">, de segunda-feira a domingo, envolvendo 01 (um) profissional de limpeza em turnos de 12 (doze) x 36 (trinta e seis) horas
</t>
    </r>
  </si>
  <si>
    <t>4.2</t>
  </si>
  <si>
    <r>
      <t xml:space="preserve">Setor Fechado Centro Cirúrgico 1 (diurno) - 12 doze) horas </t>
    </r>
    <r>
      <rPr>
        <b/>
        <sz val="11"/>
        <color rgb="FF000000"/>
        <rFont val="Calibri"/>
        <family val="2"/>
        <scheme val="minor"/>
      </rPr>
      <t>noturnas</t>
    </r>
    <r>
      <rPr>
        <sz val="11"/>
        <color rgb="FF000000"/>
        <rFont val="Calibri"/>
        <family val="2"/>
        <scheme val="minor"/>
      </rPr>
      <t>, de segunda-feira a domingo, envolvendo 01 (um) profissional de limpeza em turnos de 12 (doze) x 36 (trinta e seis) horas</t>
    </r>
  </si>
  <si>
    <t>4.3</t>
  </si>
  <si>
    <r>
      <t xml:space="preserve">Setor Fechado Centro Cirúrgico 2 (diurno) - 12 (doze) horas </t>
    </r>
    <r>
      <rPr>
        <b/>
        <sz val="11"/>
        <color rgb="FF000000"/>
        <rFont val="Calibri"/>
        <family val="2"/>
        <scheme val="minor"/>
      </rPr>
      <t>diurnas</t>
    </r>
    <r>
      <rPr>
        <sz val="11"/>
        <color rgb="FF000000"/>
        <rFont val="Calibri"/>
        <family val="2"/>
        <scheme val="minor"/>
      </rPr>
      <t>, de segunda-feira a domingo, envolvendo 01 (um) profissional de limpeza em turnos de 12 (doze) x 36 (trinta e seis) horas</t>
    </r>
  </si>
  <si>
    <t>4.4</t>
  </si>
  <si>
    <r>
      <t xml:space="preserve">Setor Fechado Centro Cirúrgico 2 (diurno) - 12 doze) horas </t>
    </r>
    <r>
      <rPr>
        <b/>
        <sz val="11"/>
        <color rgb="FF000000"/>
        <rFont val="Calibri"/>
        <family val="2"/>
        <scheme val="minor"/>
      </rPr>
      <t>noturnas</t>
    </r>
    <r>
      <rPr>
        <sz val="11"/>
        <color rgb="FF000000"/>
        <rFont val="Calibri"/>
        <family val="2"/>
        <scheme val="minor"/>
      </rPr>
      <t>, de segunda-feira a domingo, envolvendo 01 (um) profissional de limpeza em turnos de 12 (doze) x 36 (trinta e seis) horas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</si>
</sst>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8"/>
      <color rgb="FF000000"/>
      <name val="Verdana"/>
      <family val="2"/>
    </font>
    <font>
      <b/>
      <sz val="16"/>
      <color rgb="FF002060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rgb="FF000000"/>
      <name val="Verdana"/>
      <family val="2"/>
    </font>
    <font>
      <b/>
      <sz val="8"/>
      <color rgb="FFFF0000"/>
      <name val="Verdana"/>
      <family val="2"/>
    </font>
    <font>
      <sz val="14"/>
      <color rgb="FF000000"/>
      <name val="Times New Roman"/>
      <family val="1"/>
    </font>
    <font>
      <sz val="10"/>
      <color rgb="FF000000"/>
      <name val="Verdana"/>
      <family val="2"/>
    </font>
    <font>
      <b/>
      <sz val="14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b/>
      <u/>
      <sz val="14"/>
      <color rgb="FF000000"/>
      <name val="Calibri"/>
      <family val="2"/>
      <scheme val="minor"/>
    </font>
    <font>
      <b/>
      <sz val="14"/>
      <color rgb="FF000000"/>
      <name val="Times New Roman"/>
      <family val="1"/>
    </font>
    <font>
      <b/>
      <sz val="14"/>
      <color indexed="10"/>
      <name val="Arial"/>
      <family val="2"/>
    </font>
    <font>
      <b/>
      <sz val="14"/>
      <color indexed="48"/>
      <name val="Trebuchet MS"/>
      <family val="2"/>
    </font>
    <font>
      <b/>
      <sz val="14"/>
      <color indexed="10"/>
      <name val="Trebuchet MS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</font>
    <font>
      <sz val="10"/>
      <color rgb="FF000000"/>
      <name val="Times New Roman"/>
      <charset val="204"/>
    </font>
    <font>
      <b/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0">
    <xf numFmtId="0" fontId="0" fillId="0" borderId="0"/>
    <xf numFmtId="0" fontId="3" fillId="0" borderId="0"/>
    <xf numFmtId="0" fontId="3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22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0" borderId="0"/>
    <xf numFmtId="0" fontId="22" fillId="0" borderId="0"/>
  </cellStyleXfs>
  <cellXfs count="142">
    <xf numFmtId="0" fontId="0" fillId="0" borderId="0" xfId="0"/>
    <xf numFmtId="0" fontId="5" fillId="2" borderId="4" xfId="0" applyFont="1" applyFill="1" applyBorder="1" applyAlignment="1">
      <alignment wrapText="1"/>
    </xf>
    <xf numFmtId="0" fontId="5" fillId="2" borderId="5" xfId="0" applyFont="1" applyFill="1" applyBorder="1" applyAlignment="1">
      <alignment horizontal="center" wrapText="1"/>
    </xf>
    <xf numFmtId="0" fontId="7" fillId="0" borderId="0" xfId="0" applyFont="1" applyAlignment="1">
      <alignment horizontal="justify"/>
    </xf>
    <xf numFmtId="0" fontId="8" fillId="2" borderId="5" xfId="0" applyFont="1" applyFill="1" applyBorder="1" applyAlignment="1">
      <alignment horizontal="justify" wrapText="1"/>
    </xf>
    <xf numFmtId="0" fontId="10" fillId="0" borderId="0" xfId="0" applyFont="1" applyAlignment="1">
      <alignment horizontal="justify" wrapText="1"/>
    </xf>
    <xf numFmtId="0" fontId="11" fillId="2" borderId="5" xfId="0" applyFont="1" applyFill="1" applyBorder="1" applyAlignment="1">
      <alignment horizontal="center" wrapText="1"/>
    </xf>
    <xf numFmtId="0" fontId="8" fillId="2" borderId="5" xfId="0" applyFont="1" applyFill="1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/>
    <xf numFmtId="0" fontId="8" fillId="2" borderId="6" xfId="0" applyFont="1" applyFill="1" applyBorder="1" applyAlignment="1">
      <alignment horizontal="center" wrapText="1"/>
    </xf>
    <xf numFmtId="0" fontId="0" fillId="0" borderId="5" xfId="0" applyBorder="1"/>
    <xf numFmtId="0" fontId="0" fillId="0" borderId="5" xfId="0" applyBorder="1" applyAlignment="1">
      <alignment horizontal="center"/>
    </xf>
    <xf numFmtId="0" fontId="0" fillId="3" borderId="5" xfId="0" applyFill="1" applyBorder="1"/>
    <xf numFmtId="0" fontId="0" fillId="3" borderId="5" xfId="0" applyFill="1" applyBorder="1" applyAlignment="1">
      <alignment horizontal="center"/>
    </xf>
    <xf numFmtId="0" fontId="0" fillId="0" borderId="6" xfId="0" applyBorder="1"/>
    <xf numFmtId="0" fontId="4" fillId="0" borderId="0" xfId="4" applyAlignment="1" applyProtection="1"/>
    <xf numFmtId="0" fontId="15" fillId="0" borderId="0" xfId="0" applyFont="1" applyAlignment="1">
      <alignment horizontal="center" wrapText="1"/>
    </xf>
    <xf numFmtId="0" fontId="2" fillId="0" borderId="0" xfId="0" applyFont="1"/>
    <xf numFmtId="0" fontId="7" fillId="0" borderId="0" xfId="0" applyFont="1"/>
    <xf numFmtId="0" fontId="17" fillId="0" borderId="7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justify" vertical="center" wrapText="1"/>
    </xf>
    <xf numFmtId="0" fontId="18" fillId="0" borderId="9" xfId="0" applyFont="1" applyBorder="1" applyAlignment="1">
      <alignment horizontal="justify" vertical="center" wrapText="1"/>
    </xf>
    <xf numFmtId="0" fontId="18" fillId="0" borderId="3" xfId="0" applyFont="1" applyBorder="1" applyAlignment="1">
      <alignment horizontal="justify" vertical="center" wrapText="1"/>
    </xf>
    <xf numFmtId="0" fontId="18" fillId="0" borderId="2" xfId="0" applyFont="1" applyBorder="1" applyAlignment="1">
      <alignment horizontal="justify" vertical="center" wrapText="1"/>
    </xf>
    <xf numFmtId="0" fontId="18" fillId="0" borderId="10" xfId="0" applyFont="1" applyBorder="1" applyAlignment="1">
      <alignment horizontal="justify" vertical="center" wrapText="1"/>
    </xf>
    <xf numFmtId="0" fontId="18" fillId="0" borderId="11" xfId="0" applyFont="1" applyBorder="1" applyAlignment="1">
      <alignment horizontal="justify" vertical="center" wrapText="1"/>
    </xf>
    <xf numFmtId="164" fontId="19" fillId="2" borderId="13" xfId="0" applyNumberFormat="1" applyFont="1" applyFill="1" applyBorder="1" applyAlignment="1">
      <alignment horizontal="center" vertical="center" wrapText="1"/>
    </xf>
    <xf numFmtId="164" fontId="19" fillId="2" borderId="5" xfId="0" applyNumberFormat="1" applyFont="1" applyFill="1" applyBorder="1" applyAlignment="1">
      <alignment horizontal="center" vertical="center" wrapText="1"/>
    </xf>
    <xf numFmtId="0" fontId="23" fillId="0" borderId="0" xfId="8" applyFill="1" applyBorder="1" applyAlignment="1">
      <alignment horizontal="left" vertical="top"/>
    </xf>
    <xf numFmtId="0" fontId="19" fillId="2" borderId="7" xfId="8" applyFont="1" applyFill="1" applyBorder="1" applyAlignment="1">
      <alignment horizontal="center" vertical="center" wrapText="1"/>
    </xf>
    <xf numFmtId="0" fontId="19" fillId="2" borderId="4" xfId="8" applyFont="1" applyFill="1" applyBorder="1" applyAlignment="1">
      <alignment horizontal="center" vertical="center" wrapText="1"/>
    </xf>
    <xf numFmtId="0" fontId="19" fillId="2" borderId="5" xfId="8" applyFont="1" applyFill="1" applyBorder="1" applyAlignment="1">
      <alignment horizontal="center" vertical="center" wrapText="1"/>
    </xf>
    <xf numFmtId="0" fontId="19" fillId="2" borderId="6" xfId="8" applyFont="1" applyFill="1" applyBorder="1" applyAlignment="1">
      <alignment horizontal="center" vertical="center" wrapText="1"/>
    </xf>
    <xf numFmtId="0" fontId="21" fillId="2" borderId="4" xfId="8" applyFont="1" applyFill="1" applyBorder="1" applyAlignment="1">
      <alignment horizontal="center" vertical="center" wrapText="1"/>
    </xf>
    <xf numFmtId="0" fontId="21" fillId="2" borderId="5" xfId="8" applyFont="1" applyFill="1" applyBorder="1" applyAlignment="1">
      <alignment horizontal="center" vertical="center" wrapText="1"/>
    </xf>
    <xf numFmtId="0" fontId="21" fillId="2" borderId="7" xfId="8" applyFont="1" applyFill="1" applyBorder="1" applyAlignment="1">
      <alignment horizontal="center" vertical="center" wrapText="1"/>
    </xf>
    <xf numFmtId="0" fontId="21" fillId="2" borderId="6" xfId="8" applyFont="1" applyFill="1" applyBorder="1" applyAlignment="1">
      <alignment horizontal="center" vertical="center" wrapText="1"/>
    </xf>
    <xf numFmtId="0" fontId="21" fillId="2" borderId="0" xfId="8" applyFont="1" applyFill="1" applyBorder="1" applyAlignment="1">
      <alignment horizontal="center" vertical="center" wrapText="1"/>
    </xf>
    <xf numFmtId="0" fontId="20" fillId="4" borderId="7" xfId="8" applyFont="1" applyFill="1" applyBorder="1" applyAlignment="1">
      <alignment horizontal="center" vertical="center" wrapText="1"/>
    </xf>
    <xf numFmtId="0" fontId="21" fillId="4" borderId="7" xfId="8" applyFont="1" applyFill="1" applyBorder="1" applyAlignment="1">
      <alignment horizontal="center" vertical="center" wrapText="1"/>
    </xf>
    <xf numFmtId="0" fontId="24" fillId="4" borderId="7" xfId="8" applyFont="1" applyFill="1" applyBorder="1" applyAlignment="1">
      <alignment horizontal="center" vertical="center" wrapText="1"/>
    </xf>
    <xf numFmtId="164" fontId="24" fillId="5" borderId="7" xfId="8" applyNumberFormat="1" applyFont="1" applyFill="1" applyBorder="1" applyAlignment="1">
      <alignment horizontal="center" vertical="center" wrapText="1"/>
    </xf>
    <xf numFmtId="164" fontId="21" fillId="2" borderId="13" xfId="8" applyNumberFormat="1" applyFont="1" applyFill="1" applyBorder="1" applyAlignment="1">
      <alignment horizontal="center" vertical="center" wrapText="1"/>
    </xf>
    <xf numFmtId="164" fontId="21" fillId="2" borderId="8" xfId="8" applyNumberFormat="1" applyFont="1" applyFill="1" applyBorder="1" applyAlignment="1">
      <alignment horizontal="center" vertical="center" wrapText="1"/>
    </xf>
    <xf numFmtId="164" fontId="21" fillId="2" borderId="4" xfId="8" applyNumberFormat="1" applyFont="1" applyFill="1" applyBorder="1" applyAlignment="1">
      <alignment horizontal="center" vertical="center" wrapText="1"/>
    </xf>
    <xf numFmtId="164" fontId="19" fillId="2" borderId="6" xfId="8" applyNumberFormat="1" applyFont="1" applyFill="1" applyBorder="1" applyAlignment="1">
      <alignment horizontal="center" vertical="center" wrapText="1"/>
    </xf>
    <xf numFmtId="164" fontId="21" fillId="2" borderId="5" xfId="8" applyNumberFormat="1" applyFont="1" applyFill="1" applyBorder="1" applyAlignment="1">
      <alignment horizontal="center" vertical="center" wrapText="1"/>
    </xf>
    <xf numFmtId="164" fontId="19" fillId="2" borderId="7" xfId="8" applyNumberFormat="1" applyFont="1" applyFill="1" applyBorder="1" applyAlignment="1">
      <alignment horizontal="center" vertical="center" wrapText="1"/>
    </xf>
    <xf numFmtId="164" fontId="19" fillId="2" borderId="7" xfId="0" applyNumberFormat="1" applyFont="1" applyFill="1" applyBorder="1" applyAlignment="1">
      <alignment horizontal="center" vertical="center" wrapText="1"/>
    </xf>
    <xf numFmtId="0" fontId="24" fillId="2" borderId="4" xfId="8" applyNumberFormat="1" applyFont="1" applyFill="1" applyBorder="1" applyAlignment="1">
      <alignment horizontal="center" vertical="center" shrinkToFit="1"/>
    </xf>
    <xf numFmtId="0" fontId="20" fillId="2" borderId="7" xfId="8" applyNumberFormat="1" applyFont="1" applyFill="1" applyBorder="1" applyAlignment="1">
      <alignment horizontal="center" vertical="center" wrapText="1"/>
    </xf>
    <xf numFmtId="0" fontId="20" fillId="4" borderId="7" xfId="8" applyNumberFormat="1" applyFont="1" applyFill="1" applyBorder="1" applyAlignment="1">
      <alignment horizontal="center" vertical="center" wrapText="1"/>
    </xf>
    <xf numFmtId="0" fontId="20" fillId="2" borderId="5" xfId="8" applyNumberFormat="1" applyFont="1" applyFill="1" applyBorder="1" applyAlignment="1">
      <alignment horizontal="center" vertical="center" wrapText="1"/>
    </xf>
    <xf numFmtId="0" fontId="24" fillId="4" borderId="7" xfId="8" applyNumberFormat="1" applyFont="1" applyFill="1" applyBorder="1" applyAlignment="1">
      <alignment horizontal="center" vertical="center" shrinkToFit="1"/>
    </xf>
    <xf numFmtId="0" fontId="20" fillId="2" borderId="4" xfId="8" applyNumberFormat="1" applyFont="1" applyFill="1" applyBorder="1" applyAlignment="1">
      <alignment horizontal="center" vertical="center" wrapText="1"/>
    </xf>
    <xf numFmtId="0" fontId="20" fillId="2" borderId="6" xfId="8" applyNumberFormat="1" applyFont="1" applyFill="1" applyBorder="1" applyAlignment="1">
      <alignment horizontal="center" vertical="center" wrapText="1"/>
    </xf>
    <xf numFmtId="0" fontId="24" fillId="2" borderId="5" xfId="8" applyFont="1" applyFill="1" applyBorder="1" applyAlignment="1">
      <alignment horizontal="center" vertical="center" wrapText="1"/>
    </xf>
    <xf numFmtId="0" fontId="24" fillId="2" borderId="7" xfId="8" applyFont="1" applyFill="1" applyBorder="1" applyAlignment="1">
      <alignment horizontal="center" vertical="center" wrapText="1"/>
    </xf>
    <xf numFmtId="164" fontId="21" fillId="2" borderId="6" xfId="8" applyNumberFormat="1" applyFont="1" applyFill="1" applyBorder="1" applyAlignment="1">
      <alignment horizontal="center" vertical="center" wrapText="1"/>
    </xf>
    <xf numFmtId="0" fontId="24" fillId="2" borderId="4" xfId="8" applyFont="1" applyFill="1" applyBorder="1" applyAlignment="1">
      <alignment horizontal="center" vertical="center" wrapText="1"/>
    </xf>
    <xf numFmtId="0" fontId="24" fillId="2" borderId="7" xfId="9" applyFont="1" applyFill="1" applyBorder="1" applyAlignment="1">
      <alignment horizontal="center" vertical="center" wrapText="1"/>
    </xf>
    <xf numFmtId="0" fontId="19" fillId="2" borderId="3" xfId="9" applyFont="1" applyFill="1" applyBorder="1" applyAlignment="1">
      <alignment horizontal="center" vertical="center" wrapText="1"/>
    </xf>
    <xf numFmtId="2" fontId="21" fillId="2" borderId="7" xfId="9" applyNumberFormat="1" applyFont="1" applyFill="1" applyBorder="1" applyAlignment="1">
      <alignment horizontal="center" vertical="center" wrapText="1"/>
    </xf>
    <xf numFmtId="164" fontId="21" fillId="2" borderId="7" xfId="9" applyNumberFormat="1" applyFont="1" applyFill="1" applyBorder="1" applyAlignment="1">
      <alignment horizontal="center" vertical="center" wrapText="1"/>
    </xf>
    <xf numFmtId="164" fontId="19" fillId="2" borderId="3" xfId="0" applyNumberFormat="1" applyFont="1" applyFill="1" applyBorder="1" applyAlignment="1">
      <alignment horizontal="center" vertical="center" wrapText="1"/>
    </xf>
    <xf numFmtId="0" fontId="24" fillId="2" borderId="6" xfId="9" applyFont="1" applyFill="1" applyBorder="1" applyAlignment="1">
      <alignment horizontal="center" vertical="center" wrapText="1"/>
    </xf>
    <xf numFmtId="0" fontId="19" fillId="2" borderId="8" xfId="9" applyFont="1" applyFill="1" applyBorder="1" applyAlignment="1">
      <alignment horizontal="center" vertical="center" wrapText="1"/>
    </xf>
    <xf numFmtId="2" fontId="21" fillId="2" borderId="6" xfId="9" applyNumberFormat="1" applyFont="1" applyFill="1" applyBorder="1" applyAlignment="1">
      <alignment horizontal="center" vertical="center" wrapText="1"/>
    </xf>
    <xf numFmtId="164" fontId="21" fillId="2" borderId="6" xfId="9" applyNumberFormat="1" applyFont="1" applyFill="1" applyBorder="1" applyAlignment="1">
      <alignment horizontal="center" vertical="center" wrapText="1"/>
    </xf>
    <xf numFmtId="164" fontId="19" fillId="2" borderId="6" xfId="0" applyNumberFormat="1" applyFont="1" applyFill="1" applyBorder="1" applyAlignment="1">
      <alignment horizontal="center" vertical="center" wrapText="1"/>
    </xf>
    <xf numFmtId="164" fontId="19" fillId="2" borderId="8" xfId="0" applyNumberFormat="1" applyFont="1" applyFill="1" applyBorder="1" applyAlignment="1">
      <alignment horizontal="center" vertical="center" wrapText="1"/>
    </xf>
    <xf numFmtId="164" fontId="21" fillId="2" borderId="7" xfId="8" applyNumberFormat="1" applyFont="1" applyFill="1" applyBorder="1" applyAlignment="1">
      <alignment horizontal="center" vertical="center" wrapText="1"/>
    </xf>
    <xf numFmtId="2" fontId="21" fillId="2" borderId="4" xfId="8" applyNumberFormat="1" applyFont="1" applyFill="1" applyBorder="1" applyAlignment="1">
      <alignment horizontal="center" vertical="center" wrapText="1"/>
    </xf>
    <xf numFmtId="2" fontId="21" fillId="2" borderId="5" xfId="8" applyNumberFormat="1" applyFont="1" applyFill="1" applyBorder="1" applyAlignment="1">
      <alignment horizontal="center" vertical="center" wrapText="1"/>
    </xf>
    <xf numFmtId="2" fontId="21" fillId="2" borderId="6" xfId="8" applyNumberFormat="1" applyFont="1" applyFill="1" applyBorder="1" applyAlignment="1">
      <alignment horizontal="center" vertical="center" wrapText="1"/>
    </xf>
    <xf numFmtId="164" fontId="20" fillId="4" borderId="1" xfId="8" applyNumberFormat="1" applyFont="1" applyFill="1" applyBorder="1" applyAlignment="1">
      <alignment horizontal="center" vertical="center" wrapText="1"/>
    </xf>
    <xf numFmtId="164" fontId="20" fillId="4" borderId="3" xfId="8" applyNumberFormat="1" applyFont="1" applyFill="1" applyBorder="1" applyAlignment="1">
      <alignment horizontal="center" vertical="center" wrapText="1"/>
    </xf>
    <xf numFmtId="0" fontId="20" fillId="4" borderId="1" xfId="8" applyFont="1" applyFill="1" applyBorder="1" applyAlignment="1">
      <alignment horizontal="center" vertical="center" wrapText="1"/>
    </xf>
    <xf numFmtId="0" fontId="24" fillId="4" borderId="1" xfId="8" applyFont="1" applyFill="1" applyBorder="1" applyAlignment="1">
      <alignment horizontal="center" vertical="center" wrapText="1"/>
    </xf>
    <xf numFmtId="0" fontId="24" fillId="4" borderId="3" xfId="8" applyFont="1" applyFill="1" applyBorder="1" applyAlignment="1">
      <alignment horizontal="center" vertical="center" wrapText="1"/>
    </xf>
    <xf numFmtId="0" fontId="20" fillId="2" borderId="14" xfId="8" applyFont="1" applyFill="1" applyBorder="1" applyAlignment="1">
      <alignment horizontal="center" vertical="center" wrapText="1"/>
    </xf>
    <xf numFmtId="0" fontId="20" fillId="2" borderId="1" xfId="8" applyFont="1" applyFill="1" applyBorder="1" applyAlignment="1">
      <alignment horizontal="center" vertical="center" wrapText="1"/>
    </xf>
    <xf numFmtId="0" fontId="19" fillId="2" borderId="1" xfId="8" applyFont="1" applyFill="1" applyBorder="1" applyAlignment="1">
      <alignment horizontal="center" vertical="center" wrapText="1"/>
    </xf>
    <xf numFmtId="0" fontId="19" fillId="2" borderId="0" xfId="8" applyFont="1" applyFill="1" applyBorder="1" applyAlignment="1">
      <alignment horizontal="center" vertical="center" wrapText="1"/>
    </xf>
    <xf numFmtId="0" fontId="19" fillId="2" borderId="0" xfId="8" applyFont="1" applyFill="1" applyBorder="1" applyAlignment="1">
      <alignment horizontal="center" vertical="center"/>
    </xf>
    <xf numFmtId="0" fontId="19" fillId="2" borderId="14" xfId="8" applyFont="1" applyFill="1" applyBorder="1" applyAlignment="1">
      <alignment horizontal="center" vertical="center" wrapText="1"/>
    </xf>
    <xf numFmtId="0" fontId="20" fillId="2" borderId="10" xfId="8" applyFont="1" applyFill="1" applyBorder="1" applyAlignment="1">
      <alignment horizontal="center" vertical="center" wrapText="1"/>
    </xf>
    <xf numFmtId="0" fontId="20" fillId="2" borderId="3" xfId="8" applyFont="1" applyFill="1" applyBorder="1" applyAlignment="1">
      <alignment horizontal="center" vertical="center" wrapText="1"/>
    </xf>
    <xf numFmtId="0" fontId="24" fillId="2" borderId="14" xfId="8" applyFont="1" applyFill="1" applyBorder="1" applyAlignment="1">
      <alignment horizontal="center" vertical="center" wrapText="1"/>
    </xf>
    <xf numFmtId="0" fontId="24" fillId="2" borderId="10" xfId="8" applyFont="1" applyFill="1" applyBorder="1" applyAlignment="1">
      <alignment horizontal="center" vertical="center" wrapText="1"/>
    </xf>
    <xf numFmtId="0" fontId="24" fillId="2" borderId="1" xfId="8" applyFont="1" applyFill="1" applyBorder="1" applyAlignment="1">
      <alignment horizontal="center" vertical="center" wrapText="1"/>
    </xf>
    <xf numFmtId="0" fontId="24" fillId="2" borderId="3" xfId="8" applyFont="1" applyFill="1" applyBorder="1" applyAlignment="1">
      <alignment horizontal="center" vertical="center" wrapText="1"/>
    </xf>
    <xf numFmtId="0" fontId="21" fillId="2" borderId="13" xfId="8" applyFont="1" applyFill="1" applyBorder="1" applyAlignment="1">
      <alignment horizontal="center" vertical="center" wrapText="1"/>
    </xf>
    <xf numFmtId="2" fontId="24" fillId="4" borderId="1" xfId="8" applyNumberFormat="1" applyFont="1" applyFill="1" applyBorder="1" applyAlignment="1">
      <alignment horizontal="center" vertical="center" wrapText="1"/>
    </xf>
    <xf numFmtId="164" fontId="24" fillId="4" borderId="1" xfId="8" applyNumberFormat="1" applyFont="1" applyFill="1" applyBorder="1" applyAlignment="1">
      <alignment horizontal="center" vertical="center" wrapText="1"/>
    </xf>
    <xf numFmtId="164" fontId="24" fillId="4" borderId="3" xfId="8" applyNumberFormat="1" applyFont="1" applyFill="1" applyBorder="1" applyAlignment="1">
      <alignment horizontal="center" vertical="center" wrapText="1"/>
    </xf>
    <xf numFmtId="0" fontId="19" fillId="2" borderId="15" xfId="9" applyFont="1" applyFill="1" applyBorder="1" applyAlignment="1">
      <alignment horizontal="center" vertical="center" wrapText="1"/>
    </xf>
    <xf numFmtId="0" fontId="21" fillId="2" borderId="0" xfId="9" applyFont="1" applyFill="1" applyBorder="1" applyAlignment="1">
      <alignment horizontal="center" vertical="center" wrapText="1"/>
    </xf>
    <xf numFmtId="2" fontId="21" fillId="2" borderId="7" xfId="8" applyNumberFormat="1" applyFont="1" applyFill="1" applyBorder="1" applyAlignment="1">
      <alignment horizontal="center" vertical="center" wrapText="1"/>
    </xf>
    <xf numFmtId="2" fontId="21" fillId="2" borderId="0" xfId="8" applyNumberFormat="1" applyFont="1" applyFill="1" applyBorder="1" applyAlignment="1">
      <alignment horizontal="center" vertical="center" wrapText="1"/>
    </xf>
    <xf numFmtId="2" fontId="19" fillId="2" borderId="7" xfId="9" applyNumberFormat="1" applyFont="1" applyFill="1" applyBorder="1" applyAlignment="1">
      <alignment horizontal="center" vertical="center" shrinkToFit="1"/>
    </xf>
    <xf numFmtId="2" fontId="20" fillId="4" borderId="1" xfId="9" applyNumberFormat="1" applyFont="1" applyFill="1" applyBorder="1" applyAlignment="1">
      <alignment vertical="center" wrapText="1"/>
    </xf>
    <xf numFmtId="2" fontId="21" fillId="2" borderId="4" xfId="9" applyNumberFormat="1" applyFont="1" applyFill="1" applyBorder="1" applyAlignment="1">
      <alignment horizontal="center" vertical="center" shrinkToFit="1"/>
    </xf>
    <xf numFmtId="2" fontId="21" fillId="2" borderId="5" xfId="9" applyNumberFormat="1" applyFont="1" applyFill="1" applyBorder="1" applyAlignment="1">
      <alignment horizontal="center" vertical="center" shrinkToFit="1"/>
    </xf>
    <xf numFmtId="2" fontId="21" fillId="2" borderId="6" xfId="9" applyNumberFormat="1" applyFont="1" applyFill="1" applyBorder="1" applyAlignment="1">
      <alignment horizontal="center" vertical="center" shrinkToFit="1"/>
    </xf>
    <xf numFmtId="2" fontId="19" fillId="2" borderId="6" xfId="9" applyNumberFormat="1" applyFont="1" applyFill="1" applyBorder="1" applyAlignment="1">
      <alignment horizontal="center" vertical="center" shrinkToFit="1"/>
    </xf>
    <xf numFmtId="0" fontId="7" fillId="0" borderId="0" xfId="0" applyFont="1" applyAlignment="1">
      <alignment horizontal="justify"/>
    </xf>
    <xf numFmtId="0" fontId="6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12" fillId="0" borderId="0" xfId="0" applyFont="1" applyAlignment="1">
      <alignment horizontal="justify" wrapText="1"/>
    </xf>
    <xf numFmtId="0" fontId="16" fillId="0" borderId="7" xfId="0" applyFont="1" applyBorder="1" applyAlignment="1">
      <alignment horizontal="center" vertical="center" wrapText="1"/>
    </xf>
    <xf numFmtId="0" fontId="21" fillId="0" borderId="9" xfId="8" applyFont="1" applyFill="1" applyBorder="1" applyAlignment="1">
      <alignment horizontal="center" vertical="center"/>
    </xf>
    <xf numFmtId="0" fontId="21" fillId="0" borderId="12" xfId="8" applyFont="1" applyFill="1" applyBorder="1" applyAlignment="1">
      <alignment horizontal="center" vertical="center"/>
    </xf>
    <xf numFmtId="0" fontId="21" fillId="0" borderId="8" xfId="8" applyFont="1" applyFill="1" applyBorder="1" applyAlignment="1">
      <alignment horizontal="center" vertical="center"/>
    </xf>
    <xf numFmtId="0" fontId="21" fillId="0" borderId="2" xfId="8" applyFont="1" applyFill="1" applyBorder="1" applyAlignment="1">
      <alignment horizontal="center" vertical="center"/>
    </xf>
    <xf numFmtId="0" fontId="21" fillId="0" borderId="1" xfId="8" applyFont="1" applyFill="1" applyBorder="1" applyAlignment="1">
      <alignment horizontal="center" vertical="center"/>
    </xf>
    <xf numFmtId="0" fontId="21" fillId="0" borderId="3" xfId="8" applyFont="1" applyFill="1" applyBorder="1" applyAlignment="1">
      <alignment horizontal="center" vertical="center"/>
    </xf>
    <xf numFmtId="0" fontId="24" fillId="5" borderId="11" xfId="8" applyFont="1" applyFill="1" applyBorder="1" applyAlignment="1">
      <alignment horizontal="center" vertical="center" wrapText="1"/>
    </xf>
    <xf numFmtId="0" fontId="24" fillId="5" borderId="14" xfId="8" applyFont="1" applyFill="1" applyBorder="1" applyAlignment="1">
      <alignment horizontal="center" vertical="center"/>
    </xf>
    <xf numFmtId="0" fontId="24" fillId="5" borderId="10" xfId="8" applyFont="1" applyFill="1" applyBorder="1" applyAlignment="1">
      <alignment horizontal="center" vertical="center"/>
    </xf>
    <xf numFmtId="0" fontId="24" fillId="5" borderId="2" xfId="8" applyFont="1" applyFill="1" applyBorder="1" applyAlignment="1">
      <alignment horizontal="center" vertical="center"/>
    </xf>
    <xf numFmtId="0" fontId="24" fillId="5" borderId="1" xfId="8" applyFont="1" applyFill="1" applyBorder="1" applyAlignment="1">
      <alignment horizontal="center" vertical="center"/>
    </xf>
    <xf numFmtId="0" fontId="24" fillId="5" borderId="3" xfId="8" applyFont="1" applyFill="1" applyBorder="1" applyAlignment="1">
      <alignment horizontal="center" vertical="center"/>
    </xf>
    <xf numFmtId="0" fontId="20" fillId="4" borderId="2" xfId="8" applyFont="1" applyFill="1" applyBorder="1" applyAlignment="1">
      <alignment horizontal="center" vertical="center" wrapText="1"/>
    </xf>
    <xf numFmtId="0" fontId="20" fillId="4" borderId="1" xfId="8" applyFont="1" applyFill="1" applyBorder="1" applyAlignment="1">
      <alignment horizontal="center" vertical="center" wrapText="1"/>
    </xf>
    <xf numFmtId="0" fontId="20" fillId="4" borderId="3" xfId="8" applyFont="1" applyFill="1" applyBorder="1" applyAlignment="1">
      <alignment horizontal="center" vertical="center" wrapText="1"/>
    </xf>
    <xf numFmtId="0" fontId="24" fillId="4" borderId="2" xfId="8" applyFont="1" applyFill="1" applyBorder="1" applyAlignment="1">
      <alignment horizontal="center" vertical="center" wrapText="1"/>
    </xf>
    <xf numFmtId="0" fontId="24" fillId="4" borderId="1" xfId="8" applyFont="1" applyFill="1" applyBorder="1" applyAlignment="1">
      <alignment horizontal="center" vertical="center" wrapText="1"/>
    </xf>
    <xf numFmtId="0" fontId="24" fillId="4" borderId="3" xfId="8" applyFont="1" applyFill="1" applyBorder="1" applyAlignment="1">
      <alignment horizontal="center" vertical="center" wrapText="1"/>
    </xf>
    <xf numFmtId="0" fontId="24" fillId="5" borderId="2" xfId="8" applyFont="1" applyFill="1" applyBorder="1" applyAlignment="1">
      <alignment horizontal="center" vertical="center" wrapText="1"/>
    </xf>
    <xf numFmtId="0" fontId="24" fillId="5" borderId="1" xfId="8" applyFont="1" applyFill="1" applyBorder="1" applyAlignment="1">
      <alignment horizontal="center" vertical="center" wrapText="1"/>
    </xf>
    <xf numFmtId="0" fontId="24" fillId="5" borderId="3" xfId="8" applyFont="1" applyFill="1" applyBorder="1" applyAlignment="1">
      <alignment horizontal="center" vertical="center" wrapText="1"/>
    </xf>
    <xf numFmtId="0" fontId="21" fillId="2" borderId="9" xfId="9" applyFont="1" applyFill="1" applyBorder="1" applyAlignment="1">
      <alignment horizontal="left" vertical="center" wrapText="1"/>
    </xf>
    <xf numFmtId="0" fontId="21" fillId="2" borderId="8" xfId="9" applyFont="1" applyFill="1" applyBorder="1" applyAlignment="1">
      <alignment horizontal="left" vertical="center" wrapText="1"/>
    </xf>
    <xf numFmtId="0" fontId="21" fillId="2" borderId="2" xfId="9" applyFont="1" applyFill="1" applyBorder="1" applyAlignment="1">
      <alignment horizontal="left" vertical="center" wrapText="1"/>
    </xf>
    <xf numFmtId="0" fontId="21" fillId="2" borderId="3" xfId="9" applyFont="1" applyFill="1" applyBorder="1" applyAlignment="1">
      <alignment horizontal="left" vertical="center" wrapText="1"/>
    </xf>
  </cellXfs>
  <cellStyles count="10">
    <cellStyle name="Hiperlink" xfId="4" builtinId="8"/>
    <cellStyle name="Moeda 2" xfId="6"/>
    <cellStyle name="Normal" xfId="0" builtinId="0"/>
    <cellStyle name="Normal 2" xfId="3"/>
    <cellStyle name="Normal 3" xfId="5"/>
    <cellStyle name="Normal 4" xfId="1"/>
    <cellStyle name="Normal 5" xfId="2"/>
    <cellStyle name="Normal 6" xfId="8"/>
    <cellStyle name="Normal 6 2" xfId="9"/>
    <cellStyle name="Vírgula 2" xfId="7"/>
  </cellStyles>
  <dxfs count="6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 style="medium">
          <color indexed="64"/>
        </left>
        <right/>
        <top style="medium">
          <color indexed="64"/>
        </top>
        <bottom style="medium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/>
        <right style="medium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border outline="0">
        <top style="medium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%20-%20Planilha%20-%20Limpeza%20-%20LEPAC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%20-%20Planilha%20-%20Limpeza%20-%20POC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3%20-%20Planilha%20-%20Limpeza%20-%20HR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2"/>
      <sheetName val="Plan3"/>
      <sheetName val="Planilha"/>
      <sheetName val="M2"/>
      <sheetName val="Auxiliar de Limpeza - Diurno"/>
      <sheetName val="Auxiliar de Limpeza - Noturno"/>
      <sheetName val="Uniformes "/>
      <sheetName val="Material de Limpeza"/>
      <sheetName val="Equipamentos"/>
    </sheetNames>
    <sheetDataSet>
      <sheetData sheetId="0"/>
      <sheetData sheetId="1"/>
      <sheetData sheetId="2">
        <row r="6">
          <cell r="F6">
            <v>10.18</v>
          </cell>
        </row>
        <row r="8">
          <cell r="F8">
            <v>25.39</v>
          </cell>
        </row>
        <row r="9">
          <cell r="F9">
            <v>12.69</v>
          </cell>
        </row>
        <row r="10">
          <cell r="F10">
            <v>18.100000000000001</v>
          </cell>
        </row>
        <row r="11">
          <cell r="F11">
            <v>9.8699999999999992</v>
          </cell>
        </row>
        <row r="12">
          <cell r="F12">
            <v>12.53</v>
          </cell>
        </row>
        <row r="13">
          <cell r="F13">
            <v>6.84</v>
          </cell>
        </row>
        <row r="14">
          <cell r="F14">
            <v>14.81</v>
          </cell>
        </row>
        <row r="15">
          <cell r="F15">
            <v>10.18</v>
          </cell>
        </row>
        <row r="17">
          <cell r="F17">
            <v>3.02</v>
          </cell>
        </row>
        <row r="18">
          <cell r="F18">
            <v>3.02</v>
          </cell>
        </row>
        <row r="20">
          <cell r="F20">
            <v>1.82</v>
          </cell>
        </row>
        <row r="21">
          <cell r="F21">
            <v>4.32</v>
          </cell>
        </row>
        <row r="22">
          <cell r="F22">
            <v>1.82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2"/>
      <sheetName val="Plan3"/>
      <sheetName val="Planilha"/>
      <sheetName val="M2"/>
      <sheetName val="Auxiliar de Limpeza"/>
      <sheetName val="Uniformes "/>
      <sheetName val="Material de Limpeza"/>
      <sheetName val="Equipamentos"/>
    </sheetNames>
    <sheetDataSet>
      <sheetData sheetId="0"/>
      <sheetData sheetId="1"/>
      <sheetData sheetId="2">
        <row r="6">
          <cell r="F6">
            <v>23.75</v>
          </cell>
        </row>
        <row r="7">
          <cell r="F7">
            <v>18.48</v>
          </cell>
        </row>
        <row r="8">
          <cell r="F8">
            <v>12.79</v>
          </cell>
        </row>
        <row r="9">
          <cell r="F9">
            <v>15.12</v>
          </cell>
        </row>
        <row r="10">
          <cell r="F10">
            <v>10.39</v>
          </cell>
        </row>
        <row r="12">
          <cell r="F12">
            <v>3.08</v>
          </cell>
        </row>
        <row r="13">
          <cell r="F13">
            <v>3.08</v>
          </cell>
        </row>
        <row r="14">
          <cell r="F14">
            <v>3.08</v>
          </cell>
        </row>
        <row r="16">
          <cell r="F16">
            <v>1.85</v>
          </cell>
        </row>
        <row r="17">
          <cell r="F17">
            <v>1.85</v>
          </cell>
        </row>
        <row r="18">
          <cell r="F18">
            <v>4.4000000000000004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2"/>
      <sheetName val="Plan3"/>
      <sheetName val="Planilha"/>
      <sheetName val="M2"/>
      <sheetName val="Auxiliar de Limpeza - Diurno"/>
      <sheetName val="Auxiliar de Limpeza - Noturno"/>
      <sheetName val="Uniformes "/>
      <sheetName val="Material de Limpeza"/>
      <sheetName val="Equipamentos"/>
    </sheetNames>
    <sheetDataSet>
      <sheetData sheetId="0"/>
      <sheetData sheetId="1"/>
      <sheetData sheetId="2">
        <row r="6">
          <cell r="F6">
            <v>9.18</v>
          </cell>
        </row>
        <row r="8">
          <cell r="F8">
            <v>20.99</v>
          </cell>
        </row>
        <row r="9">
          <cell r="F9">
            <v>11.55</v>
          </cell>
        </row>
        <row r="10">
          <cell r="F10">
            <v>16.32</v>
          </cell>
        </row>
        <row r="11">
          <cell r="F11">
            <v>8.98</v>
          </cell>
        </row>
        <row r="12">
          <cell r="F12">
            <v>11.3</v>
          </cell>
        </row>
        <row r="13">
          <cell r="F13">
            <v>6.22</v>
          </cell>
        </row>
        <row r="14">
          <cell r="F14">
            <v>13.36</v>
          </cell>
        </row>
        <row r="16">
          <cell r="F16">
            <v>2.72</v>
          </cell>
        </row>
        <row r="17">
          <cell r="F17">
            <v>0.82</v>
          </cell>
        </row>
        <row r="18">
          <cell r="F18">
            <v>2.72</v>
          </cell>
        </row>
        <row r="19">
          <cell r="F19">
            <v>2.72</v>
          </cell>
        </row>
        <row r="20">
          <cell r="F20">
            <v>2.72</v>
          </cell>
        </row>
        <row r="22">
          <cell r="F22">
            <v>1.64</v>
          </cell>
        </row>
        <row r="23">
          <cell r="F23">
            <v>1.64</v>
          </cell>
        </row>
        <row r="25">
          <cell r="F25">
            <v>7345.61</v>
          </cell>
        </row>
        <row r="26">
          <cell r="F26">
            <v>8085.84</v>
          </cell>
        </row>
        <row r="27">
          <cell r="F27">
            <v>7345.61</v>
          </cell>
        </row>
        <row r="28">
          <cell r="F28">
            <v>8085.84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id="1" name="Tabela2" displayName="Tabela2" ref="A3:B22" totalsRowShown="0" headerRowDxfId="5" headerRowBorderDxfId="4" tableBorderDxfId="3" totalsRowBorderDxfId="2">
  <autoFilter ref="A3:B22"/>
  <tableColumns count="2">
    <tableColumn id="1" name="Colunas1" dataDxfId="1"/>
    <tableColumn id="2" name="Colunas2" dataDxfId="0"/>
  </tableColumns>
  <tableStyleInfo name="TableStyleLight5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opLeftCell="B1" zoomScale="145" zoomScaleNormal="145" workbookViewId="0">
      <selection activeCell="E8" sqref="E8"/>
    </sheetView>
  </sheetViews>
  <sheetFormatPr defaultRowHeight="15" x14ac:dyDescent="0.25"/>
  <cols>
    <col min="1" max="1" width="33.85546875" customWidth="1"/>
    <col min="2" max="2" width="15.42578125" customWidth="1"/>
    <col min="3" max="3" width="19.28515625" customWidth="1"/>
    <col min="5" max="5" width="59" customWidth="1"/>
  </cols>
  <sheetData>
    <row r="1" spans="1:5" ht="22.5" x14ac:dyDescent="0.25">
      <c r="E1" s="1" t="s">
        <v>2</v>
      </c>
    </row>
    <row r="2" spans="1:5" ht="21" x14ac:dyDescent="0.35">
      <c r="A2" s="109" t="s">
        <v>3</v>
      </c>
      <c r="B2" s="109"/>
      <c r="C2" s="109"/>
      <c r="E2" s="2" t="s">
        <v>4</v>
      </c>
    </row>
    <row r="3" spans="1:5" ht="174" customHeight="1" x14ac:dyDescent="0.3">
      <c r="A3" s="108" t="s">
        <v>5</v>
      </c>
      <c r="B3" s="108"/>
      <c r="C3" s="108"/>
      <c r="E3" s="4" t="s">
        <v>6</v>
      </c>
    </row>
    <row r="4" spans="1:5" ht="18.75" customHeight="1" thickBot="1" x14ac:dyDescent="0.35">
      <c r="A4" s="5"/>
      <c r="E4" s="6"/>
    </row>
    <row r="5" spans="1:5" ht="15.75" customHeight="1" thickBot="1" x14ac:dyDescent="0.3">
      <c r="A5" s="110" t="s">
        <v>7</v>
      </c>
      <c r="B5" s="111"/>
      <c r="C5" s="112"/>
      <c r="E5" s="7" t="s">
        <v>8</v>
      </c>
    </row>
    <row r="6" spans="1:5" ht="22.5" x14ac:dyDescent="0.25">
      <c r="A6" s="113" t="s">
        <v>9</v>
      </c>
      <c r="B6" s="113" t="s">
        <v>10</v>
      </c>
      <c r="C6" s="8" t="s">
        <v>11</v>
      </c>
      <c r="E6" s="7" t="s">
        <v>12</v>
      </c>
    </row>
    <row r="7" spans="1:5" ht="15.75" customHeight="1" thickBot="1" x14ac:dyDescent="0.3">
      <c r="A7" s="114"/>
      <c r="B7" s="114"/>
      <c r="C7" s="9" t="s">
        <v>13</v>
      </c>
      <c r="E7" s="7" t="s">
        <v>14</v>
      </c>
    </row>
    <row r="8" spans="1:5" ht="15.75" thickBot="1" x14ac:dyDescent="0.3">
      <c r="A8" s="10" t="s">
        <v>15</v>
      </c>
      <c r="B8" s="8">
        <v>30</v>
      </c>
      <c r="C8" s="8">
        <v>7</v>
      </c>
      <c r="D8">
        <f>(7/30)/12</f>
        <v>1.94444444444444E-2</v>
      </c>
      <c r="E8" s="11" t="s">
        <v>16</v>
      </c>
    </row>
    <row r="9" spans="1:5" ht="13.5" customHeight="1" x14ac:dyDescent="0.25">
      <c r="A9" s="12" t="s">
        <v>17</v>
      </c>
      <c r="B9" s="13">
        <v>33</v>
      </c>
      <c r="C9" s="13">
        <v>8</v>
      </c>
      <c r="D9">
        <f>(3/30)/12</f>
        <v>8.3333333333333297E-3</v>
      </c>
    </row>
    <row r="10" spans="1:5" ht="13.5" customHeight="1" x14ac:dyDescent="0.25">
      <c r="A10" s="12" t="s">
        <v>18</v>
      </c>
      <c r="B10" s="13">
        <v>36</v>
      </c>
      <c r="C10" s="13">
        <v>8</v>
      </c>
      <c r="D10">
        <f t="shared" ref="D10:D13" si="0">(3/30)/12</f>
        <v>8.3333333333333297E-3</v>
      </c>
    </row>
    <row r="11" spans="1:5" ht="13.5" customHeight="1" x14ac:dyDescent="0.25">
      <c r="A11" s="12" t="s">
        <v>19</v>
      </c>
      <c r="B11" s="13">
        <v>39</v>
      </c>
      <c r="C11" s="13">
        <v>9</v>
      </c>
      <c r="D11">
        <f t="shared" si="0"/>
        <v>8.3333333333333297E-3</v>
      </c>
    </row>
    <row r="12" spans="1:5" ht="13.5" customHeight="1" x14ac:dyDescent="0.25">
      <c r="A12" s="14" t="s">
        <v>20</v>
      </c>
      <c r="B12" s="15">
        <v>42</v>
      </c>
      <c r="C12" s="15">
        <v>10</v>
      </c>
      <c r="D12">
        <f t="shared" si="0"/>
        <v>8.3333333333333297E-3</v>
      </c>
    </row>
    <row r="13" spans="1:5" ht="13.5" customHeight="1" x14ac:dyDescent="0.25">
      <c r="A13" s="12" t="s">
        <v>21</v>
      </c>
      <c r="B13" s="13">
        <v>45</v>
      </c>
      <c r="C13" s="13">
        <v>11</v>
      </c>
      <c r="D13">
        <f t="shared" si="0"/>
        <v>8.3333333333333297E-3</v>
      </c>
      <c r="E13" t="s">
        <v>43</v>
      </c>
    </row>
    <row r="14" spans="1:5" x14ac:dyDescent="0.25">
      <c r="A14" s="12" t="s">
        <v>22</v>
      </c>
      <c r="B14" s="13">
        <v>48</v>
      </c>
      <c r="C14" s="13">
        <v>11</v>
      </c>
      <c r="E14" t="s">
        <v>1</v>
      </c>
    </row>
    <row r="15" spans="1:5" x14ac:dyDescent="0.25">
      <c r="A15" s="12" t="s">
        <v>23</v>
      </c>
      <c r="B15" s="13">
        <v>51</v>
      </c>
      <c r="C15" s="13">
        <v>12</v>
      </c>
    </row>
    <row r="16" spans="1:5" x14ac:dyDescent="0.25">
      <c r="A16" s="12" t="s">
        <v>24</v>
      </c>
      <c r="B16" s="13">
        <v>54</v>
      </c>
      <c r="C16" s="13">
        <v>13</v>
      </c>
    </row>
    <row r="17" spans="1:5" x14ac:dyDescent="0.25">
      <c r="A17" s="12" t="s">
        <v>25</v>
      </c>
      <c r="B17" s="13">
        <v>57</v>
      </c>
      <c r="C17" s="13">
        <v>13</v>
      </c>
    </row>
    <row r="18" spans="1:5" x14ac:dyDescent="0.25">
      <c r="A18" s="12" t="s">
        <v>26</v>
      </c>
      <c r="B18" s="13">
        <v>60</v>
      </c>
      <c r="C18" s="13">
        <v>14</v>
      </c>
    </row>
    <row r="19" spans="1:5" x14ac:dyDescent="0.25">
      <c r="A19" s="12" t="s">
        <v>27</v>
      </c>
      <c r="B19" s="13">
        <v>63</v>
      </c>
      <c r="C19" s="13">
        <v>15</v>
      </c>
    </row>
    <row r="20" spans="1:5" x14ac:dyDescent="0.25">
      <c r="A20" s="12" t="s">
        <v>28</v>
      </c>
      <c r="B20" s="13">
        <v>66</v>
      </c>
      <c r="C20" s="13">
        <v>15</v>
      </c>
    </row>
    <row r="21" spans="1:5" x14ac:dyDescent="0.25">
      <c r="A21" s="12" t="s">
        <v>29</v>
      </c>
      <c r="B21" s="13">
        <v>69</v>
      </c>
      <c r="C21" s="13">
        <v>16</v>
      </c>
    </row>
    <row r="22" spans="1:5" x14ac:dyDescent="0.25">
      <c r="A22" s="12" t="s">
        <v>30</v>
      </c>
      <c r="B22" s="13">
        <v>72</v>
      </c>
      <c r="C22" s="13">
        <v>17</v>
      </c>
    </row>
    <row r="23" spans="1:5" x14ac:dyDescent="0.25">
      <c r="A23" s="12" t="s">
        <v>31</v>
      </c>
      <c r="B23" s="13">
        <v>75</v>
      </c>
      <c r="C23" s="13">
        <v>18</v>
      </c>
    </row>
    <row r="24" spans="1:5" x14ac:dyDescent="0.25">
      <c r="A24" s="12" t="s">
        <v>32</v>
      </c>
      <c r="B24" s="13">
        <v>78</v>
      </c>
      <c r="C24" s="13">
        <v>18</v>
      </c>
    </row>
    <row r="25" spans="1:5" x14ac:dyDescent="0.25">
      <c r="A25" s="12" t="s">
        <v>33</v>
      </c>
      <c r="B25" s="13">
        <v>81</v>
      </c>
      <c r="C25" s="13">
        <v>19</v>
      </c>
    </row>
    <row r="26" spans="1:5" x14ac:dyDescent="0.25">
      <c r="A26" s="12" t="s">
        <v>34</v>
      </c>
      <c r="B26" s="13">
        <v>84</v>
      </c>
      <c r="C26" s="13">
        <v>20</v>
      </c>
    </row>
    <row r="27" spans="1:5" x14ac:dyDescent="0.25">
      <c r="A27" s="12" t="s">
        <v>35</v>
      </c>
      <c r="B27" s="13">
        <v>87</v>
      </c>
      <c r="C27" s="13">
        <v>20</v>
      </c>
    </row>
    <row r="28" spans="1:5" ht="15.75" thickBot="1" x14ac:dyDescent="0.3">
      <c r="A28" s="16" t="s">
        <v>36</v>
      </c>
      <c r="B28" s="9">
        <v>90</v>
      </c>
      <c r="C28" s="9">
        <v>21</v>
      </c>
      <c r="E28" s="17" t="s">
        <v>37</v>
      </c>
    </row>
    <row r="29" spans="1:5" ht="18.75" x14ac:dyDescent="0.3">
      <c r="A29" s="5"/>
    </row>
    <row r="30" spans="1:5" ht="145.5" customHeight="1" x14ac:dyDescent="0.3">
      <c r="A30" s="115" t="s">
        <v>38</v>
      </c>
      <c r="B30" s="115"/>
      <c r="C30" s="115"/>
    </row>
    <row r="31" spans="1:5" ht="18.75" x14ac:dyDescent="0.3">
      <c r="A31" s="5"/>
    </row>
    <row r="32" spans="1:5" ht="18.75" x14ac:dyDescent="0.3">
      <c r="A32" s="18" t="s">
        <v>39</v>
      </c>
    </row>
    <row r="33" spans="1:3" ht="18.75" x14ac:dyDescent="0.3">
      <c r="A33" s="5"/>
    </row>
    <row r="34" spans="1:3" x14ac:dyDescent="0.25">
      <c r="A34" s="108" t="s">
        <v>40</v>
      </c>
      <c r="B34" s="108"/>
      <c r="C34" s="108"/>
    </row>
    <row r="35" spans="1:3" x14ac:dyDescent="0.25">
      <c r="A35" s="108"/>
      <c r="B35" s="108"/>
      <c r="C35" s="108"/>
    </row>
    <row r="36" spans="1:3" x14ac:dyDescent="0.25">
      <c r="A36" s="108" t="s">
        <v>41</v>
      </c>
      <c r="B36" s="108"/>
      <c r="C36" s="108"/>
    </row>
    <row r="37" spans="1:3" x14ac:dyDescent="0.25">
      <c r="A37" s="108"/>
      <c r="B37" s="108"/>
      <c r="C37" s="108"/>
    </row>
    <row r="40" spans="1:3" x14ac:dyDescent="0.25">
      <c r="A40" s="19" t="s">
        <v>42</v>
      </c>
    </row>
  </sheetData>
  <mergeCells count="8">
    <mergeCell ref="A34:C35"/>
    <mergeCell ref="A36:C37"/>
    <mergeCell ref="A2:C2"/>
    <mergeCell ref="A3:C3"/>
    <mergeCell ref="A5:C5"/>
    <mergeCell ref="A6:A7"/>
    <mergeCell ref="B6:B7"/>
    <mergeCell ref="A30:C30"/>
  </mergeCells>
  <hyperlinks>
    <hyperlink ref="E28" location="'ADAPTAÇÃO A IN 06_13'!B77" display="VOLTAR PLANILHA PRINCIPAL"/>
  </hyperlink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topLeftCell="A7" workbookViewId="0">
      <selection activeCell="E8" sqref="E8"/>
    </sheetView>
  </sheetViews>
  <sheetFormatPr defaultColWidth="42.85546875" defaultRowHeight="18.75" x14ac:dyDescent="0.3"/>
  <cols>
    <col min="1" max="1" width="42.85546875" style="3"/>
    <col min="2" max="2" width="72.5703125" style="3" customWidth="1"/>
    <col min="3" max="16384" width="42.85546875" style="20"/>
  </cols>
  <sheetData>
    <row r="1" spans="1:2" ht="19.5" thickBot="1" x14ac:dyDescent="0.35">
      <c r="A1" s="116" t="s">
        <v>44</v>
      </c>
      <c r="B1" s="116"/>
    </row>
    <row r="2" spans="1:2" ht="19.5" thickBot="1" x14ac:dyDescent="0.35">
      <c r="A2" s="21" t="s">
        <v>45</v>
      </c>
      <c r="B2" s="21" t="s">
        <v>46</v>
      </c>
    </row>
    <row r="3" spans="1:2" ht="19.5" thickBot="1" x14ac:dyDescent="0.35">
      <c r="A3" s="22" t="s">
        <v>47</v>
      </c>
      <c r="B3" s="23" t="s">
        <v>48</v>
      </c>
    </row>
    <row r="4" spans="1:2" ht="57" thickBot="1" x14ac:dyDescent="0.35">
      <c r="A4" s="24" t="s">
        <v>49</v>
      </c>
      <c r="B4" s="25" t="s">
        <v>50</v>
      </c>
    </row>
    <row r="5" spans="1:2" ht="19.5" thickBot="1" x14ac:dyDescent="0.35">
      <c r="A5" s="24" t="s">
        <v>51</v>
      </c>
      <c r="B5" s="25" t="s">
        <v>52</v>
      </c>
    </row>
    <row r="6" spans="1:2" ht="94.5" thickBot="1" x14ac:dyDescent="0.35">
      <c r="A6" s="24" t="s">
        <v>53</v>
      </c>
      <c r="B6" s="25" t="s">
        <v>54</v>
      </c>
    </row>
    <row r="7" spans="1:2" ht="38.25" thickBot="1" x14ac:dyDescent="0.35">
      <c r="A7" s="24" t="s">
        <v>55</v>
      </c>
      <c r="B7" s="25" t="s">
        <v>56</v>
      </c>
    </row>
    <row r="8" spans="1:2" ht="19.5" thickBot="1" x14ac:dyDescent="0.35">
      <c r="A8" s="24" t="s">
        <v>57</v>
      </c>
      <c r="B8" s="25" t="s">
        <v>58</v>
      </c>
    </row>
    <row r="9" spans="1:2" ht="38.25" thickBot="1" x14ac:dyDescent="0.35">
      <c r="A9" s="24" t="s">
        <v>59</v>
      </c>
      <c r="B9" s="25" t="s">
        <v>60</v>
      </c>
    </row>
    <row r="10" spans="1:2" ht="57" thickBot="1" x14ac:dyDescent="0.35">
      <c r="A10" s="24" t="s">
        <v>61</v>
      </c>
      <c r="B10" s="25" t="s">
        <v>62</v>
      </c>
    </row>
    <row r="11" spans="1:2" ht="75.75" thickBot="1" x14ac:dyDescent="0.35">
      <c r="A11" s="24" t="s">
        <v>63</v>
      </c>
      <c r="B11" s="25" t="s">
        <v>64</v>
      </c>
    </row>
    <row r="12" spans="1:2" ht="57" thickBot="1" x14ac:dyDescent="0.35">
      <c r="A12" s="24" t="s">
        <v>61</v>
      </c>
      <c r="B12" s="25" t="s">
        <v>65</v>
      </c>
    </row>
    <row r="13" spans="1:2" ht="38.25" thickBot="1" x14ac:dyDescent="0.35">
      <c r="A13" s="24" t="s">
        <v>61</v>
      </c>
      <c r="B13" s="25" t="s">
        <v>66</v>
      </c>
    </row>
    <row r="14" spans="1:2" ht="57" thickBot="1" x14ac:dyDescent="0.35">
      <c r="A14" s="24" t="s">
        <v>61</v>
      </c>
      <c r="B14" s="25" t="s">
        <v>67</v>
      </c>
    </row>
    <row r="15" spans="1:2" ht="19.5" thickBot="1" x14ac:dyDescent="0.35">
      <c r="A15" s="24" t="s">
        <v>61</v>
      </c>
      <c r="B15" s="25" t="s">
        <v>68</v>
      </c>
    </row>
    <row r="16" spans="1:2" ht="38.25" thickBot="1" x14ac:dyDescent="0.35">
      <c r="A16" s="24" t="s">
        <v>69</v>
      </c>
      <c r="B16" s="25" t="s">
        <v>70</v>
      </c>
    </row>
    <row r="17" spans="1:2" ht="38.25" thickBot="1" x14ac:dyDescent="0.35">
      <c r="A17" s="24" t="s">
        <v>71</v>
      </c>
      <c r="B17" s="25" t="s">
        <v>72</v>
      </c>
    </row>
    <row r="18" spans="1:2" ht="38.25" thickBot="1" x14ac:dyDescent="0.35">
      <c r="A18" s="24" t="s">
        <v>61</v>
      </c>
      <c r="B18" s="25" t="s">
        <v>73</v>
      </c>
    </row>
    <row r="19" spans="1:2" ht="57" thickBot="1" x14ac:dyDescent="0.35">
      <c r="A19" s="24" t="s">
        <v>61</v>
      </c>
      <c r="B19" s="25" t="s">
        <v>74</v>
      </c>
    </row>
    <row r="20" spans="1:2" ht="38.25" thickBot="1" x14ac:dyDescent="0.35">
      <c r="A20" s="24" t="s">
        <v>61</v>
      </c>
      <c r="B20" s="25" t="s">
        <v>75</v>
      </c>
    </row>
    <row r="21" spans="1:2" ht="57" thickBot="1" x14ac:dyDescent="0.35">
      <c r="A21" s="24" t="s">
        <v>61</v>
      </c>
      <c r="B21" s="25" t="s">
        <v>76</v>
      </c>
    </row>
    <row r="22" spans="1:2" x14ac:dyDescent="0.3">
      <c r="A22" s="26" t="s">
        <v>61</v>
      </c>
      <c r="B22" s="27" t="s">
        <v>77</v>
      </c>
    </row>
  </sheetData>
  <mergeCells count="1">
    <mergeCell ref="A1:B1"/>
  </mergeCell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2"/>
  <sheetViews>
    <sheetView tabSelected="1" view="pageBreakPreview" topLeftCell="A52" zoomScaleNormal="100" zoomScaleSheetLayoutView="100" workbookViewId="0">
      <selection activeCell="F60" sqref="F60"/>
    </sheetView>
  </sheetViews>
  <sheetFormatPr defaultRowHeight="12.75" x14ac:dyDescent="0.25"/>
  <cols>
    <col min="1" max="1" width="5.7109375" style="30" customWidth="1"/>
    <col min="2" max="2" width="80.7109375" style="30" customWidth="1"/>
    <col min="3" max="8" width="15.7109375" style="30" customWidth="1"/>
    <col min="9" max="16384" width="9.140625" style="30"/>
  </cols>
  <sheetData>
    <row r="1" spans="1:8" ht="15" customHeight="1" thickBot="1" x14ac:dyDescent="0.3">
      <c r="A1" s="123" t="s">
        <v>145</v>
      </c>
      <c r="B1" s="124"/>
      <c r="C1" s="124"/>
      <c r="D1" s="124"/>
      <c r="E1" s="124"/>
      <c r="F1" s="124"/>
      <c r="G1" s="124"/>
      <c r="H1" s="125"/>
    </row>
    <row r="2" spans="1:8" ht="30" customHeight="1" thickBot="1" x14ac:dyDescent="0.3">
      <c r="A2" s="40" t="s">
        <v>80</v>
      </c>
      <c r="B2" s="40" t="s">
        <v>79</v>
      </c>
      <c r="C2" s="40" t="s">
        <v>94</v>
      </c>
      <c r="D2" s="40" t="s">
        <v>99</v>
      </c>
      <c r="E2" s="40" t="s">
        <v>100</v>
      </c>
      <c r="F2" s="40" t="s">
        <v>152</v>
      </c>
      <c r="G2" s="41" t="s">
        <v>101</v>
      </c>
      <c r="H2" s="40" t="s">
        <v>102</v>
      </c>
    </row>
    <row r="3" spans="1:8" ht="15" customHeight="1" thickBot="1" x14ac:dyDescent="0.3">
      <c r="A3" s="51">
        <v>1</v>
      </c>
      <c r="B3" s="82" t="s">
        <v>87</v>
      </c>
      <c r="C3" s="82"/>
      <c r="D3" s="82"/>
      <c r="E3" s="82"/>
      <c r="F3" s="82"/>
      <c r="G3" s="82"/>
      <c r="H3" s="88"/>
    </row>
    <row r="4" spans="1:8" ht="15" customHeight="1" thickBot="1" x14ac:dyDescent="0.3">
      <c r="A4" s="52" t="s">
        <v>83</v>
      </c>
      <c r="B4" s="83" t="s">
        <v>103</v>
      </c>
      <c r="C4" s="83"/>
      <c r="D4" s="83"/>
      <c r="E4" s="83"/>
      <c r="F4" s="83"/>
      <c r="G4" s="83"/>
      <c r="H4" s="89"/>
    </row>
    <row r="5" spans="1:8" ht="15" customHeight="1" thickBot="1" x14ac:dyDescent="0.3">
      <c r="A5" s="52" t="s">
        <v>104</v>
      </c>
      <c r="B5" s="84" t="s">
        <v>105</v>
      </c>
      <c r="C5" s="31">
        <v>800</v>
      </c>
      <c r="D5" s="31" t="s">
        <v>153</v>
      </c>
      <c r="E5" s="102">
        <v>31.75</v>
      </c>
      <c r="F5" s="49">
        <f>[1]Planilha!$F$6</f>
        <v>10.18</v>
      </c>
      <c r="G5" s="50">
        <f>F5*E5</f>
        <v>323.22000000000003</v>
      </c>
      <c r="H5" s="50">
        <f>G5*12</f>
        <v>3878.64</v>
      </c>
    </row>
    <row r="6" spans="1:8" ht="15" customHeight="1" thickBot="1" x14ac:dyDescent="0.3">
      <c r="A6" s="53" t="s">
        <v>106</v>
      </c>
      <c r="B6" s="79" t="s">
        <v>107</v>
      </c>
      <c r="C6" s="79"/>
      <c r="D6" s="79"/>
      <c r="E6" s="103"/>
      <c r="F6" s="77"/>
      <c r="G6" s="77"/>
      <c r="H6" s="78"/>
    </row>
    <row r="7" spans="1:8" ht="15" customHeight="1" x14ac:dyDescent="0.25">
      <c r="A7" s="54" t="s">
        <v>108</v>
      </c>
      <c r="B7" s="85" t="s">
        <v>109</v>
      </c>
      <c r="C7" s="32">
        <v>350</v>
      </c>
      <c r="D7" s="32" t="s">
        <v>153</v>
      </c>
      <c r="E7" s="104">
        <v>235.34</v>
      </c>
      <c r="F7" s="28">
        <f>[1]Planilha!$F$8</f>
        <v>25.39</v>
      </c>
      <c r="G7" s="29">
        <f>F7*E7</f>
        <v>5975.28</v>
      </c>
      <c r="H7" s="29">
        <f>G7*12</f>
        <v>71703.360000000001</v>
      </c>
    </row>
    <row r="8" spans="1:8" ht="15" customHeight="1" x14ac:dyDescent="0.25">
      <c r="A8" s="54" t="s">
        <v>110</v>
      </c>
      <c r="B8" s="85" t="s">
        <v>111</v>
      </c>
      <c r="C8" s="33">
        <v>700</v>
      </c>
      <c r="D8" s="33" t="s">
        <v>153</v>
      </c>
      <c r="E8" s="105">
        <v>235.34</v>
      </c>
      <c r="F8" s="44">
        <f>[1]Planilha!$F$9</f>
        <v>12.69</v>
      </c>
      <c r="G8" s="29">
        <f t="shared" ref="G8:G14" si="0">F8*E8</f>
        <v>2986.46</v>
      </c>
      <c r="H8" s="29">
        <f t="shared" ref="H8:H14" si="1">G8*12</f>
        <v>35837.519999999997</v>
      </c>
    </row>
    <row r="9" spans="1:8" ht="15" customHeight="1" x14ac:dyDescent="0.25">
      <c r="A9" s="54" t="s">
        <v>112</v>
      </c>
      <c r="B9" s="86" t="s">
        <v>113</v>
      </c>
      <c r="C9" s="33">
        <v>450</v>
      </c>
      <c r="D9" s="33" t="s">
        <v>153</v>
      </c>
      <c r="E9" s="105">
        <v>70.62</v>
      </c>
      <c r="F9" s="44">
        <f>[1]Planilha!$F$10</f>
        <v>18.100000000000001</v>
      </c>
      <c r="G9" s="29">
        <f t="shared" si="0"/>
        <v>1278.22</v>
      </c>
      <c r="H9" s="29">
        <f t="shared" si="1"/>
        <v>15338.64</v>
      </c>
    </row>
    <row r="10" spans="1:8" ht="15" customHeight="1" x14ac:dyDescent="0.25">
      <c r="A10" s="54" t="s">
        <v>114</v>
      </c>
      <c r="B10" s="85" t="s">
        <v>115</v>
      </c>
      <c r="C10" s="33">
        <v>900</v>
      </c>
      <c r="D10" s="33" t="s">
        <v>153</v>
      </c>
      <c r="E10" s="105">
        <v>70.62</v>
      </c>
      <c r="F10" s="44">
        <f>[1]Planilha!$F$11</f>
        <v>9.8699999999999992</v>
      </c>
      <c r="G10" s="29">
        <f t="shared" si="0"/>
        <v>697.02</v>
      </c>
      <c r="H10" s="29">
        <f t="shared" si="1"/>
        <v>8364.24</v>
      </c>
    </row>
    <row r="11" spans="1:8" ht="15" customHeight="1" x14ac:dyDescent="0.25">
      <c r="A11" s="54" t="s">
        <v>116</v>
      </c>
      <c r="B11" s="85" t="s">
        <v>117</v>
      </c>
      <c r="C11" s="33">
        <v>650</v>
      </c>
      <c r="D11" s="33" t="s">
        <v>153</v>
      </c>
      <c r="E11" s="105">
        <v>78.400000000000006</v>
      </c>
      <c r="F11" s="44">
        <f>[1]Planilha!$F$12</f>
        <v>12.53</v>
      </c>
      <c r="G11" s="29">
        <f t="shared" si="0"/>
        <v>982.35</v>
      </c>
      <c r="H11" s="29">
        <f t="shared" si="1"/>
        <v>11788.2</v>
      </c>
    </row>
    <row r="12" spans="1:8" ht="15" customHeight="1" x14ac:dyDescent="0.25">
      <c r="A12" s="54" t="s">
        <v>118</v>
      </c>
      <c r="B12" s="85" t="s">
        <v>119</v>
      </c>
      <c r="C12" s="33">
        <v>1300</v>
      </c>
      <c r="D12" s="33" t="s">
        <v>153</v>
      </c>
      <c r="E12" s="105">
        <v>78.400000000000006</v>
      </c>
      <c r="F12" s="44">
        <f>[1]Planilha!$F$13</f>
        <v>6.84</v>
      </c>
      <c r="G12" s="29">
        <f t="shared" si="0"/>
        <v>536.26</v>
      </c>
      <c r="H12" s="29">
        <f t="shared" si="1"/>
        <v>6435.12</v>
      </c>
    </row>
    <row r="13" spans="1:8" ht="15" customHeight="1" x14ac:dyDescent="0.25">
      <c r="A13" s="54" t="s">
        <v>120</v>
      </c>
      <c r="B13" s="85" t="s">
        <v>121</v>
      </c>
      <c r="C13" s="33">
        <v>550</v>
      </c>
      <c r="D13" s="33" t="s">
        <v>153</v>
      </c>
      <c r="E13" s="105">
        <v>41.89</v>
      </c>
      <c r="F13" s="44">
        <f>[1]Planilha!$F$14</f>
        <v>14.81</v>
      </c>
      <c r="G13" s="29">
        <f t="shared" si="0"/>
        <v>620.39</v>
      </c>
      <c r="H13" s="29">
        <f t="shared" si="1"/>
        <v>7444.68</v>
      </c>
    </row>
    <row r="14" spans="1:8" ht="15" customHeight="1" thickBot="1" x14ac:dyDescent="0.3">
      <c r="A14" s="54" t="s">
        <v>122</v>
      </c>
      <c r="B14" s="85" t="s">
        <v>123</v>
      </c>
      <c r="C14" s="34">
        <v>800</v>
      </c>
      <c r="D14" s="33" t="s">
        <v>153</v>
      </c>
      <c r="E14" s="106">
        <v>21.42</v>
      </c>
      <c r="F14" s="45">
        <f>[1]Planilha!$F$15</f>
        <v>10.18</v>
      </c>
      <c r="G14" s="29">
        <f t="shared" si="0"/>
        <v>218.06</v>
      </c>
      <c r="H14" s="29">
        <f t="shared" si="1"/>
        <v>2616.7199999999998</v>
      </c>
    </row>
    <row r="15" spans="1:8" ht="15" customHeight="1" thickBot="1" x14ac:dyDescent="0.3">
      <c r="A15" s="55">
        <v>2</v>
      </c>
      <c r="B15" s="79" t="s">
        <v>78</v>
      </c>
      <c r="C15" s="79"/>
      <c r="D15" s="79"/>
      <c r="E15" s="103"/>
      <c r="F15" s="77"/>
      <c r="G15" s="77"/>
      <c r="H15" s="78"/>
    </row>
    <row r="16" spans="1:8" ht="15" customHeight="1" x14ac:dyDescent="0.25">
      <c r="A16" s="54" t="s">
        <v>84</v>
      </c>
      <c r="B16" s="85" t="s">
        <v>124</v>
      </c>
      <c r="C16" s="32">
        <v>2700</v>
      </c>
      <c r="D16" s="33" t="s">
        <v>153</v>
      </c>
      <c r="E16" s="104">
        <v>8.58</v>
      </c>
      <c r="F16" s="46">
        <f>[1]Planilha!$F$17</f>
        <v>3.02</v>
      </c>
      <c r="G16" s="29">
        <f t="shared" ref="G16:G17" si="2">F16*E16</f>
        <v>25.91</v>
      </c>
      <c r="H16" s="29">
        <f t="shared" ref="H16:H17" si="3">G16*12</f>
        <v>310.92</v>
      </c>
    </row>
    <row r="17" spans="1:8" ht="15" customHeight="1" thickBot="1" x14ac:dyDescent="0.3">
      <c r="A17" s="54" t="s">
        <v>85</v>
      </c>
      <c r="B17" s="85" t="s">
        <v>125</v>
      </c>
      <c r="C17" s="34">
        <v>2700</v>
      </c>
      <c r="D17" s="33" t="s">
        <v>153</v>
      </c>
      <c r="E17" s="107">
        <v>24.24</v>
      </c>
      <c r="F17" s="47">
        <f>[1]Planilha!$F$18</f>
        <v>3.02</v>
      </c>
      <c r="G17" s="29">
        <f t="shared" si="2"/>
        <v>73.2</v>
      </c>
      <c r="H17" s="29">
        <f t="shared" si="3"/>
        <v>878.4</v>
      </c>
    </row>
    <row r="18" spans="1:8" ht="15" customHeight="1" thickBot="1" x14ac:dyDescent="0.3">
      <c r="A18" s="55">
        <v>3</v>
      </c>
      <c r="B18" s="79" t="s">
        <v>96</v>
      </c>
      <c r="C18" s="79"/>
      <c r="D18" s="79"/>
      <c r="E18" s="103"/>
      <c r="F18" s="77"/>
      <c r="G18" s="77"/>
      <c r="H18" s="78"/>
    </row>
    <row r="19" spans="1:8" ht="15" customHeight="1" x14ac:dyDescent="0.25">
      <c r="A19" s="56" t="s">
        <v>86</v>
      </c>
      <c r="B19" s="87" t="s">
        <v>126</v>
      </c>
      <c r="C19" s="32">
        <v>380</v>
      </c>
      <c r="D19" s="33" t="s">
        <v>153</v>
      </c>
      <c r="E19" s="104">
        <v>43.7</v>
      </c>
      <c r="F19" s="46">
        <f>[1]Planilha!$F$20</f>
        <v>1.82</v>
      </c>
      <c r="G19" s="29">
        <f t="shared" ref="G19:G21" si="4">F19*E19</f>
        <v>79.53</v>
      </c>
      <c r="H19" s="29">
        <f t="shared" ref="H19:H21" si="5">G19*12</f>
        <v>954.36</v>
      </c>
    </row>
    <row r="20" spans="1:8" ht="15" customHeight="1" x14ac:dyDescent="0.25">
      <c r="A20" s="54" t="s">
        <v>127</v>
      </c>
      <c r="B20" s="85" t="s">
        <v>128</v>
      </c>
      <c r="C20" s="33">
        <v>160</v>
      </c>
      <c r="D20" s="33" t="s">
        <v>153</v>
      </c>
      <c r="E20" s="105">
        <v>4</v>
      </c>
      <c r="F20" s="48">
        <f>[1]Planilha!$F$21</f>
        <v>4.32</v>
      </c>
      <c r="G20" s="29">
        <f t="shared" si="4"/>
        <v>17.28</v>
      </c>
      <c r="H20" s="29">
        <f t="shared" si="5"/>
        <v>207.36</v>
      </c>
    </row>
    <row r="21" spans="1:8" ht="15" customHeight="1" thickBot="1" x14ac:dyDescent="0.3">
      <c r="A21" s="57" t="s">
        <v>98</v>
      </c>
      <c r="B21" s="85" t="s">
        <v>97</v>
      </c>
      <c r="C21" s="33">
        <v>380</v>
      </c>
      <c r="D21" s="33" t="s">
        <v>153</v>
      </c>
      <c r="E21" s="105">
        <v>47.7</v>
      </c>
      <c r="F21" s="48">
        <f>[1]Planilha!$F$22</f>
        <v>1.82</v>
      </c>
      <c r="G21" s="29">
        <f t="shared" si="4"/>
        <v>86.81</v>
      </c>
      <c r="H21" s="29">
        <f t="shared" si="5"/>
        <v>1041.72</v>
      </c>
    </row>
    <row r="22" spans="1:8" ht="15" customHeight="1" thickBot="1" x14ac:dyDescent="0.3">
      <c r="A22" s="129" t="s">
        <v>129</v>
      </c>
      <c r="B22" s="130"/>
      <c r="C22" s="130"/>
      <c r="D22" s="130"/>
      <c r="E22" s="130"/>
      <c r="F22" s="130"/>
      <c r="G22" s="131"/>
      <c r="H22" s="43">
        <f>SUM(H5:H21)</f>
        <v>166799.88</v>
      </c>
    </row>
    <row r="23" spans="1:8" ht="15" customHeight="1" thickBot="1" x14ac:dyDescent="0.3">
      <c r="A23" s="117"/>
      <c r="B23" s="118"/>
      <c r="C23" s="118"/>
      <c r="D23" s="118"/>
      <c r="E23" s="118"/>
      <c r="F23" s="118"/>
      <c r="G23" s="118"/>
      <c r="H23" s="119"/>
    </row>
    <row r="24" spans="1:8" ht="15" customHeight="1" thickBot="1" x14ac:dyDescent="0.3">
      <c r="A24" s="126" t="s">
        <v>144</v>
      </c>
      <c r="B24" s="127"/>
      <c r="C24" s="127"/>
      <c r="D24" s="127"/>
      <c r="E24" s="127"/>
      <c r="F24" s="127"/>
      <c r="G24" s="127"/>
      <c r="H24" s="128"/>
    </row>
    <row r="25" spans="1:8" ht="30" customHeight="1" thickBot="1" x14ac:dyDescent="0.3">
      <c r="A25" s="42" t="s">
        <v>80</v>
      </c>
      <c r="B25" s="42" t="s">
        <v>79</v>
      </c>
      <c r="C25" s="42" t="s">
        <v>94</v>
      </c>
      <c r="D25" s="42" t="s">
        <v>81</v>
      </c>
      <c r="E25" s="42" t="s">
        <v>130</v>
      </c>
      <c r="F25" s="42" t="s">
        <v>152</v>
      </c>
      <c r="G25" s="42" t="s">
        <v>82</v>
      </c>
      <c r="H25" s="42" t="s">
        <v>131</v>
      </c>
    </row>
    <row r="26" spans="1:8" ht="15" customHeight="1" thickBot="1" x14ac:dyDescent="0.3">
      <c r="A26" s="58">
        <v>1</v>
      </c>
      <c r="B26" s="90" t="s">
        <v>87</v>
      </c>
      <c r="C26" s="90"/>
      <c r="D26" s="90"/>
      <c r="E26" s="90"/>
      <c r="F26" s="90"/>
      <c r="G26" s="90"/>
      <c r="H26" s="91"/>
    </row>
    <row r="27" spans="1:8" ht="15" customHeight="1" thickBot="1" x14ac:dyDescent="0.3">
      <c r="A27" s="59" t="s">
        <v>83</v>
      </c>
      <c r="B27" s="92" t="s">
        <v>132</v>
      </c>
      <c r="C27" s="92"/>
      <c r="D27" s="92"/>
      <c r="E27" s="92"/>
      <c r="F27" s="92"/>
      <c r="G27" s="92"/>
      <c r="H27" s="93"/>
    </row>
    <row r="28" spans="1:8" ht="15" customHeight="1" x14ac:dyDescent="0.25">
      <c r="A28" s="58" t="s">
        <v>89</v>
      </c>
      <c r="B28" s="94" t="s">
        <v>109</v>
      </c>
      <c r="C28" s="35">
        <v>350</v>
      </c>
      <c r="D28" s="33" t="s">
        <v>153</v>
      </c>
      <c r="E28" s="74">
        <v>48.8</v>
      </c>
      <c r="F28" s="46">
        <f>[2]Planilha!$F$6</f>
        <v>23.75</v>
      </c>
      <c r="G28" s="29">
        <f t="shared" ref="G28:G32" si="6">F28*E28</f>
        <v>1159</v>
      </c>
      <c r="H28" s="29">
        <f t="shared" ref="H28:H32" si="7">G28*12</f>
        <v>13908</v>
      </c>
    </row>
    <row r="29" spans="1:8" ht="15" customHeight="1" x14ac:dyDescent="0.25">
      <c r="A29" s="58" t="s">
        <v>90</v>
      </c>
      <c r="B29" s="94" t="s">
        <v>113</v>
      </c>
      <c r="C29" s="36">
        <v>450</v>
      </c>
      <c r="D29" s="33" t="s">
        <v>153</v>
      </c>
      <c r="E29" s="75">
        <v>2488.69</v>
      </c>
      <c r="F29" s="48">
        <f>[2]Planilha!$F$7</f>
        <v>18.48</v>
      </c>
      <c r="G29" s="29">
        <f t="shared" si="6"/>
        <v>45990.99</v>
      </c>
      <c r="H29" s="29">
        <f t="shared" si="7"/>
        <v>551891.88</v>
      </c>
    </row>
    <row r="30" spans="1:8" ht="15" customHeight="1" x14ac:dyDescent="0.25">
      <c r="A30" s="58" t="s">
        <v>91</v>
      </c>
      <c r="B30" s="94" t="s">
        <v>117</v>
      </c>
      <c r="C30" s="36">
        <v>650</v>
      </c>
      <c r="D30" s="33" t="s">
        <v>153</v>
      </c>
      <c r="E30" s="75">
        <v>760.38</v>
      </c>
      <c r="F30" s="48">
        <f>[2]Planilha!$F$8</f>
        <v>12.79</v>
      </c>
      <c r="G30" s="29">
        <f t="shared" si="6"/>
        <v>9725.26</v>
      </c>
      <c r="H30" s="29">
        <f t="shared" si="7"/>
        <v>116703.12</v>
      </c>
    </row>
    <row r="31" spans="1:8" ht="15" customHeight="1" x14ac:dyDescent="0.25">
      <c r="A31" s="58" t="s">
        <v>92</v>
      </c>
      <c r="B31" s="94" t="s">
        <v>121</v>
      </c>
      <c r="C31" s="36">
        <v>550</v>
      </c>
      <c r="D31" s="33" t="s">
        <v>153</v>
      </c>
      <c r="E31" s="75">
        <v>755.18</v>
      </c>
      <c r="F31" s="48">
        <f>[2]Planilha!$F$9</f>
        <v>15.12</v>
      </c>
      <c r="G31" s="29">
        <f t="shared" si="6"/>
        <v>11418.32</v>
      </c>
      <c r="H31" s="29">
        <f t="shared" si="7"/>
        <v>137019.84</v>
      </c>
    </row>
    <row r="32" spans="1:8" ht="15" customHeight="1" thickBot="1" x14ac:dyDescent="0.3">
      <c r="A32" s="58" t="s">
        <v>93</v>
      </c>
      <c r="B32" s="94" t="s">
        <v>133</v>
      </c>
      <c r="C32" s="38">
        <v>800</v>
      </c>
      <c r="D32" s="33" t="s">
        <v>153</v>
      </c>
      <c r="E32" s="76">
        <v>426.01</v>
      </c>
      <c r="F32" s="60">
        <f>[2]Planilha!$F$10</f>
        <v>10.39</v>
      </c>
      <c r="G32" s="29">
        <f t="shared" si="6"/>
        <v>4426.24</v>
      </c>
      <c r="H32" s="29">
        <f t="shared" si="7"/>
        <v>53114.879999999997</v>
      </c>
    </row>
    <row r="33" spans="1:8" ht="15" customHeight="1" thickBot="1" x14ac:dyDescent="0.3">
      <c r="A33" s="42">
        <v>2</v>
      </c>
      <c r="B33" s="80" t="s">
        <v>78</v>
      </c>
      <c r="C33" s="80"/>
      <c r="D33" s="80"/>
      <c r="E33" s="95"/>
      <c r="F33" s="96"/>
      <c r="G33" s="96"/>
      <c r="H33" s="97"/>
    </row>
    <row r="34" spans="1:8" ht="15" customHeight="1" x14ac:dyDescent="0.25">
      <c r="A34" s="58" t="s">
        <v>84</v>
      </c>
      <c r="B34" s="94" t="s">
        <v>134</v>
      </c>
      <c r="C34" s="35">
        <v>2700</v>
      </c>
      <c r="D34" s="33" t="s">
        <v>153</v>
      </c>
      <c r="E34" s="74">
        <v>347.77</v>
      </c>
      <c r="F34" s="46">
        <f>[2]Planilha!$F$12</f>
        <v>3.08</v>
      </c>
      <c r="G34" s="29">
        <f t="shared" ref="G34:G36" si="8">F34*E34</f>
        <v>1071.1300000000001</v>
      </c>
      <c r="H34" s="29">
        <f t="shared" ref="H34:H36" si="9">G34*12</f>
        <v>12853.56</v>
      </c>
    </row>
    <row r="35" spans="1:8" ht="15" customHeight="1" x14ac:dyDescent="0.25">
      <c r="A35" s="58" t="s">
        <v>85</v>
      </c>
      <c r="B35" s="94" t="s">
        <v>135</v>
      </c>
      <c r="C35" s="36">
        <v>2700</v>
      </c>
      <c r="D35" s="33" t="s">
        <v>153</v>
      </c>
      <c r="E35" s="75">
        <v>866.08</v>
      </c>
      <c r="F35" s="48">
        <f>[2]Planilha!$F$13</f>
        <v>3.08</v>
      </c>
      <c r="G35" s="29">
        <f t="shared" si="8"/>
        <v>2667.53</v>
      </c>
      <c r="H35" s="29">
        <f t="shared" si="9"/>
        <v>32010.36</v>
      </c>
    </row>
    <row r="36" spans="1:8" ht="15" customHeight="1" thickBot="1" x14ac:dyDescent="0.3">
      <c r="A36" s="58" t="s">
        <v>95</v>
      </c>
      <c r="B36" s="94" t="s">
        <v>136</v>
      </c>
      <c r="C36" s="38">
        <v>2700</v>
      </c>
      <c r="D36" s="33" t="s">
        <v>153</v>
      </c>
      <c r="E36" s="76">
        <v>6950</v>
      </c>
      <c r="F36" s="60">
        <f>[2]Planilha!$F$14</f>
        <v>3.08</v>
      </c>
      <c r="G36" s="29">
        <f t="shared" si="8"/>
        <v>21406</v>
      </c>
      <c r="H36" s="29">
        <f t="shared" si="9"/>
        <v>256872</v>
      </c>
    </row>
    <row r="37" spans="1:8" ht="15" customHeight="1" thickBot="1" x14ac:dyDescent="0.3">
      <c r="A37" s="42">
        <v>3</v>
      </c>
      <c r="B37" s="80" t="s">
        <v>96</v>
      </c>
      <c r="C37" s="80"/>
      <c r="D37" s="80"/>
      <c r="E37" s="95"/>
      <c r="F37" s="96"/>
      <c r="G37" s="96"/>
      <c r="H37" s="97"/>
    </row>
    <row r="38" spans="1:8" ht="15" customHeight="1" x14ac:dyDescent="0.25">
      <c r="A38" s="58" t="s">
        <v>86</v>
      </c>
      <c r="B38" s="94" t="s">
        <v>97</v>
      </c>
      <c r="C38" s="35">
        <v>380</v>
      </c>
      <c r="D38" s="33" t="s">
        <v>153</v>
      </c>
      <c r="E38" s="74">
        <v>368.24</v>
      </c>
      <c r="F38" s="46">
        <f>[2]Planilha!$F$16</f>
        <v>1.85</v>
      </c>
      <c r="G38" s="29">
        <f t="shared" ref="G38:G40" si="10">F38*E38</f>
        <v>681.24</v>
      </c>
      <c r="H38" s="29">
        <f t="shared" ref="H38:H40" si="11">G38*12</f>
        <v>8174.88</v>
      </c>
    </row>
    <row r="39" spans="1:8" ht="15" customHeight="1" x14ac:dyDescent="0.25">
      <c r="A39" s="58" t="s">
        <v>127</v>
      </c>
      <c r="B39" s="94" t="s">
        <v>126</v>
      </c>
      <c r="C39" s="36">
        <v>380</v>
      </c>
      <c r="D39" s="33" t="s">
        <v>153</v>
      </c>
      <c r="E39" s="75">
        <v>304.49</v>
      </c>
      <c r="F39" s="48">
        <f>[2]Planilha!$F$17</f>
        <v>1.85</v>
      </c>
      <c r="G39" s="29">
        <f t="shared" si="10"/>
        <v>563.30999999999995</v>
      </c>
      <c r="H39" s="29">
        <f t="shared" si="11"/>
        <v>6759.72</v>
      </c>
    </row>
    <row r="40" spans="1:8" ht="15" customHeight="1" thickBot="1" x14ac:dyDescent="0.3">
      <c r="A40" s="58" t="s">
        <v>98</v>
      </c>
      <c r="B40" s="94" t="s">
        <v>128</v>
      </c>
      <c r="C40" s="38">
        <v>160</v>
      </c>
      <c r="D40" s="33" t="s">
        <v>153</v>
      </c>
      <c r="E40" s="75">
        <v>63.75</v>
      </c>
      <c r="F40" s="48">
        <f>[2]Planilha!$F$18</f>
        <v>4.4000000000000004</v>
      </c>
      <c r="G40" s="29">
        <f t="shared" si="10"/>
        <v>280.5</v>
      </c>
      <c r="H40" s="29">
        <f t="shared" si="11"/>
        <v>3366</v>
      </c>
    </row>
    <row r="41" spans="1:8" ht="15" customHeight="1" thickBot="1" x14ac:dyDescent="0.3">
      <c r="A41" s="132" t="s">
        <v>129</v>
      </c>
      <c r="B41" s="133"/>
      <c r="C41" s="133"/>
      <c r="D41" s="133"/>
      <c r="E41" s="133"/>
      <c r="F41" s="133"/>
      <c r="G41" s="134"/>
      <c r="H41" s="43">
        <f>SUM(H28:H40)</f>
        <v>1192674.24</v>
      </c>
    </row>
    <row r="42" spans="1:8" ht="15" customHeight="1" thickBot="1" x14ac:dyDescent="0.3">
      <c r="A42" s="120"/>
      <c r="B42" s="121"/>
      <c r="C42" s="121"/>
      <c r="D42" s="121"/>
      <c r="E42" s="121"/>
      <c r="F42" s="121"/>
      <c r="G42" s="121"/>
      <c r="H42" s="122"/>
    </row>
    <row r="43" spans="1:8" ht="15" customHeight="1" thickBot="1" x14ac:dyDescent="0.3">
      <c r="A43" s="126" t="s">
        <v>146</v>
      </c>
      <c r="B43" s="127"/>
      <c r="C43" s="127"/>
      <c r="D43" s="127"/>
      <c r="E43" s="127"/>
      <c r="F43" s="127"/>
      <c r="G43" s="127"/>
      <c r="H43" s="128"/>
    </row>
    <row r="44" spans="1:8" ht="30" customHeight="1" thickBot="1" x14ac:dyDescent="0.3">
      <c r="A44" s="42" t="s">
        <v>80</v>
      </c>
      <c r="B44" s="42" t="s">
        <v>79</v>
      </c>
      <c r="C44" s="42" t="s">
        <v>94</v>
      </c>
      <c r="D44" s="42" t="s">
        <v>81</v>
      </c>
      <c r="E44" s="42" t="s">
        <v>130</v>
      </c>
      <c r="F44" s="42" t="s">
        <v>152</v>
      </c>
      <c r="G44" s="42" t="s">
        <v>82</v>
      </c>
      <c r="H44" s="42" t="s">
        <v>102</v>
      </c>
    </row>
    <row r="45" spans="1:8" ht="15" customHeight="1" thickBot="1" x14ac:dyDescent="0.3">
      <c r="A45" s="59">
        <v>1</v>
      </c>
      <c r="B45" s="92" t="s">
        <v>87</v>
      </c>
      <c r="C45" s="92"/>
      <c r="D45" s="92"/>
      <c r="E45" s="92"/>
      <c r="F45" s="92"/>
      <c r="G45" s="92"/>
      <c r="H45" s="93"/>
    </row>
    <row r="46" spans="1:8" ht="15" customHeight="1" thickBot="1" x14ac:dyDescent="0.3">
      <c r="A46" s="59" t="s">
        <v>83</v>
      </c>
      <c r="B46" s="92" t="s">
        <v>148</v>
      </c>
      <c r="C46" s="92"/>
      <c r="D46" s="92"/>
      <c r="E46" s="92"/>
      <c r="F46" s="92"/>
      <c r="G46" s="92"/>
      <c r="H46" s="93"/>
    </row>
    <row r="47" spans="1:8" ht="15" customHeight="1" thickBot="1" x14ac:dyDescent="0.3">
      <c r="A47" s="58" t="s">
        <v>88</v>
      </c>
      <c r="B47" s="39" t="s">
        <v>137</v>
      </c>
      <c r="C47" s="37">
        <v>800</v>
      </c>
      <c r="D47" s="33" t="s">
        <v>153</v>
      </c>
      <c r="E47" s="100">
        <v>113.64</v>
      </c>
      <c r="F47" s="73">
        <f>[3]Planilha!$F$6</f>
        <v>9.18</v>
      </c>
      <c r="G47" s="29">
        <f t="shared" ref="G47" si="12">F47*E47</f>
        <v>1043.22</v>
      </c>
      <c r="H47" s="29">
        <f>G47*12</f>
        <v>12518.64</v>
      </c>
    </row>
    <row r="48" spans="1:8" ht="15" customHeight="1" thickBot="1" x14ac:dyDescent="0.3">
      <c r="A48" s="42" t="s">
        <v>138</v>
      </c>
      <c r="B48" s="80" t="s">
        <v>149</v>
      </c>
      <c r="C48" s="80"/>
      <c r="D48" s="80"/>
      <c r="E48" s="95"/>
      <c r="F48" s="80"/>
      <c r="G48" s="80"/>
      <c r="H48" s="81"/>
    </row>
    <row r="49" spans="1:8" ht="15" customHeight="1" x14ac:dyDescent="0.25">
      <c r="A49" s="61" t="s">
        <v>108</v>
      </c>
      <c r="B49" s="98" t="s">
        <v>109</v>
      </c>
      <c r="C49" s="35">
        <v>350</v>
      </c>
      <c r="D49" s="33" t="s">
        <v>153</v>
      </c>
      <c r="E49" s="74">
        <v>207.53</v>
      </c>
      <c r="F49" s="46">
        <f>[3]Planilha!$F$8</f>
        <v>20.99</v>
      </c>
      <c r="G49" s="29">
        <f t="shared" ref="G49:G55" si="13">F49*E49</f>
        <v>4356.05</v>
      </c>
      <c r="H49" s="29">
        <f t="shared" ref="H49:H55" si="14">G49*12</f>
        <v>52272.6</v>
      </c>
    </row>
    <row r="50" spans="1:8" ht="15" customHeight="1" x14ac:dyDescent="0.25">
      <c r="A50" s="58" t="s">
        <v>110</v>
      </c>
      <c r="B50" s="98" t="s">
        <v>111</v>
      </c>
      <c r="C50" s="36">
        <v>700</v>
      </c>
      <c r="D50" s="33" t="s">
        <v>153</v>
      </c>
      <c r="E50" s="75">
        <v>207.53</v>
      </c>
      <c r="F50" s="48">
        <f>[3]Planilha!$F$9</f>
        <v>11.55</v>
      </c>
      <c r="G50" s="29">
        <f t="shared" si="13"/>
        <v>2396.9699999999998</v>
      </c>
      <c r="H50" s="29">
        <f t="shared" si="14"/>
        <v>28763.64</v>
      </c>
    </row>
    <row r="51" spans="1:8" ht="15" customHeight="1" x14ac:dyDescent="0.25">
      <c r="A51" s="58" t="s">
        <v>112</v>
      </c>
      <c r="B51" s="98" t="s">
        <v>113</v>
      </c>
      <c r="C51" s="36">
        <v>450</v>
      </c>
      <c r="D51" s="33" t="s">
        <v>153</v>
      </c>
      <c r="E51" s="75">
        <v>582.53</v>
      </c>
      <c r="F51" s="48">
        <f>[3]Planilha!$F$10</f>
        <v>16.32</v>
      </c>
      <c r="G51" s="29">
        <f t="shared" si="13"/>
        <v>9506.89</v>
      </c>
      <c r="H51" s="29">
        <f t="shared" si="14"/>
        <v>114082.68</v>
      </c>
    </row>
    <row r="52" spans="1:8" ht="15" customHeight="1" x14ac:dyDescent="0.25">
      <c r="A52" s="58" t="s">
        <v>114</v>
      </c>
      <c r="B52" s="98" t="s">
        <v>115</v>
      </c>
      <c r="C52" s="36">
        <v>900</v>
      </c>
      <c r="D52" s="33" t="s">
        <v>153</v>
      </c>
      <c r="E52" s="75">
        <v>582.53</v>
      </c>
      <c r="F52" s="48">
        <f>[3]Planilha!$F$11</f>
        <v>8.98</v>
      </c>
      <c r="G52" s="29">
        <f t="shared" si="13"/>
        <v>5231.12</v>
      </c>
      <c r="H52" s="29">
        <f t="shared" si="14"/>
        <v>62773.440000000002</v>
      </c>
    </row>
    <row r="53" spans="1:8" ht="15" customHeight="1" x14ac:dyDescent="0.25">
      <c r="A53" s="58" t="s">
        <v>116</v>
      </c>
      <c r="B53" s="98" t="s">
        <v>117</v>
      </c>
      <c r="C53" s="36">
        <v>650</v>
      </c>
      <c r="D53" s="33" t="s">
        <v>153</v>
      </c>
      <c r="E53" s="75">
        <v>264.56</v>
      </c>
      <c r="F53" s="48">
        <f>[3]Planilha!$F$12</f>
        <v>11.3</v>
      </c>
      <c r="G53" s="29">
        <f t="shared" si="13"/>
        <v>2989.53</v>
      </c>
      <c r="H53" s="29">
        <f t="shared" si="14"/>
        <v>35874.36</v>
      </c>
    </row>
    <row r="54" spans="1:8" ht="15" customHeight="1" x14ac:dyDescent="0.25">
      <c r="A54" s="58" t="s">
        <v>118</v>
      </c>
      <c r="B54" s="98" t="s">
        <v>119</v>
      </c>
      <c r="C54" s="36">
        <v>1300</v>
      </c>
      <c r="D54" s="33" t="s">
        <v>153</v>
      </c>
      <c r="E54" s="75">
        <v>264.56</v>
      </c>
      <c r="F54" s="48">
        <f>[3]Planilha!$F$13</f>
        <v>6.22</v>
      </c>
      <c r="G54" s="29">
        <f t="shared" si="13"/>
        <v>1645.56</v>
      </c>
      <c r="H54" s="29">
        <f t="shared" si="14"/>
        <v>19746.72</v>
      </c>
    </row>
    <row r="55" spans="1:8" ht="15" customHeight="1" thickBot="1" x14ac:dyDescent="0.3">
      <c r="A55" s="58" t="s">
        <v>120</v>
      </c>
      <c r="B55" s="98" t="s">
        <v>121</v>
      </c>
      <c r="C55" s="38">
        <v>550</v>
      </c>
      <c r="D55" s="33" t="s">
        <v>153</v>
      </c>
      <c r="E55" s="75">
        <v>117.57</v>
      </c>
      <c r="F55" s="48">
        <f>[3]Planilha!$F$14</f>
        <v>13.36</v>
      </c>
      <c r="G55" s="29">
        <f t="shared" si="13"/>
        <v>1570.74</v>
      </c>
      <c r="H55" s="29">
        <f t="shared" si="14"/>
        <v>18848.88</v>
      </c>
    </row>
    <row r="56" spans="1:8" ht="15" customHeight="1" thickBot="1" x14ac:dyDescent="0.3">
      <c r="A56" s="42">
        <v>2</v>
      </c>
      <c r="B56" s="80" t="s">
        <v>150</v>
      </c>
      <c r="C56" s="80"/>
      <c r="D56" s="80"/>
      <c r="E56" s="95"/>
      <c r="F56" s="80"/>
      <c r="G56" s="80"/>
      <c r="H56" s="81"/>
    </row>
    <row r="57" spans="1:8" ht="15" customHeight="1" x14ac:dyDescent="0.25">
      <c r="A57" s="58" t="s">
        <v>84</v>
      </c>
      <c r="B57" s="99" t="s">
        <v>134</v>
      </c>
      <c r="C57" s="35">
        <v>2700</v>
      </c>
      <c r="D57" s="33" t="s">
        <v>153</v>
      </c>
      <c r="E57" s="74">
        <v>128.49</v>
      </c>
      <c r="F57" s="46">
        <f>[3]Planilha!$F$16</f>
        <v>2.72</v>
      </c>
      <c r="G57" s="29">
        <f t="shared" ref="G57:G61" si="15">F57*E57</f>
        <v>349.49</v>
      </c>
      <c r="H57" s="29">
        <f t="shared" ref="H57:H61" si="16">G57*12</f>
        <v>4193.88</v>
      </c>
    </row>
    <row r="58" spans="1:8" ht="15" customHeight="1" x14ac:dyDescent="0.25">
      <c r="A58" s="58" t="s">
        <v>85</v>
      </c>
      <c r="B58" s="99" t="s">
        <v>139</v>
      </c>
      <c r="C58" s="36">
        <v>9000</v>
      </c>
      <c r="D58" s="33" t="s">
        <v>153</v>
      </c>
      <c r="E58" s="75">
        <v>505.22</v>
      </c>
      <c r="F58" s="48">
        <f>[3]Planilha!$F$17</f>
        <v>0.82</v>
      </c>
      <c r="G58" s="29">
        <f t="shared" si="15"/>
        <v>414.28</v>
      </c>
      <c r="H58" s="29">
        <f t="shared" si="16"/>
        <v>4971.3599999999997</v>
      </c>
    </row>
    <row r="59" spans="1:8" ht="15" customHeight="1" x14ac:dyDescent="0.25">
      <c r="A59" s="58" t="s">
        <v>95</v>
      </c>
      <c r="B59" s="99" t="s">
        <v>135</v>
      </c>
      <c r="C59" s="36">
        <v>2700</v>
      </c>
      <c r="D59" s="33" t="s">
        <v>153</v>
      </c>
      <c r="E59" s="75">
        <v>598.9</v>
      </c>
      <c r="F59" s="48">
        <f>[3]Planilha!$F$18</f>
        <v>2.72</v>
      </c>
      <c r="G59" s="29">
        <f t="shared" si="15"/>
        <v>1629.01</v>
      </c>
      <c r="H59" s="29">
        <f t="shared" si="16"/>
        <v>19548.12</v>
      </c>
    </row>
    <row r="60" spans="1:8" ht="15" customHeight="1" x14ac:dyDescent="0.25">
      <c r="A60" s="58" t="s">
        <v>140</v>
      </c>
      <c r="B60" s="99" t="s">
        <v>141</v>
      </c>
      <c r="C60" s="36">
        <v>2700</v>
      </c>
      <c r="D60" s="33" t="s">
        <v>153</v>
      </c>
      <c r="E60" s="75">
        <v>106.99</v>
      </c>
      <c r="F60" s="48">
        <f>[3]Planilha!$F$19</f>
        <v>2.72</v>
      </c>
      <c r="G60" s="29">
        <f t="shared" si="15"/>
        <v>291.01</v>
      </c>
      <c r="H60" s="29">
        <f t="shared" si="16"/>
        <v>3492.12</v>
      </c>
    </row>
    <row r="61" spans="1:8" ht="15" customHeight="1" thickBot="1" x14ac:dyDescent="0.3">
      <c r="A61" s="58" t="s">
        <v>142</v>
      </c>
      <c r="B61" s="99" t="s">
        <v>136</v>
      </c>
      <c r="C61" s="38">
        <v>2700</v>
      </c>
      <c r="D61" s="33" t="s">
        <v>153</v>
      </c>
      <c r="E61" s="76">
        <v>54.74</v>
      </c>
      <c r="F61" s="60">
        <f>[3]Planilha!$F$20</f>
        <v>2.72</v>
      </c>
      <c r="G61" s="29">
        <f t="shared" si="15"/>
        <v>148.88999999999999</v>
      </c>
      <c r="H61" s="29">
        <f t="shared" si="16"/>
        <v>1786.68</v>
      </c>
    </row>
    <row r="62" spans="1:8" ht="15" customHeight="1" thickBot="1" x14ac:dyDescent="0.3">
      <c r="A62" s="42">
        <v>3</v>
      </c>
      <c r="B62" s="80" t="s">
        <v>151</v>
      </c>
      <c r="C62" s="80"/>
      <c r="D62" s="80"/>
      <c r="E62" s="95"/>
      <c r="F62" s="80"/>
      <c r="G62" s="80"/>
      <c r="H62" s="81"/>
    </row>
    <row r="63" spans="1:8" ht="15" customHeight="1" x14ac:dyDescent="0.25">
      <c r="A63" s="58" t="s">
        <v>86</v>
      </c>
      <c r="B63" s="99" t="s">
        <v>97</v>
      </c>
      <c r="C63" s="35">
        <v>380</v>
      </c>
      <c r="D63" s="33" t="s">
        <v>153</v>
      </c>
      <c r="E63" s="101">
        <v>101.3</v>
      </c>
      <c r="F63" s="46">
        <f>[3]Planilha!$F$22</f>
        <v>1.64</v>
      </c>
      <c r="G63" s="29">
        <f t="shared" ref="G63:G64" si="17">F63*E63</f>
        <v>166.13</v>
      </c>
      <c r="H63" s="29">
        <f t="shared" ref="H63:H64" si="18">G63*12</f>
        <v>1993.56</v>
      </c>
    </row>
    <row r="64" spans="1:8" ht="15" customHeight="1" thickBot="1" x14ac:dyDescent="0.3">
      <c r="A64" s="58" t="s">
        <v>127</v>
      </c>
      <c r="B64" s="99" t="s">
        <v>126</v>
      </c>
      <c r="C64" s="38">
        <v>380</v>
      </c>
      <c r="D64" s="33" t="s">
        <v>153</v>
      </c>
      <c r="E64" s="101">
        <v>101.3</v>
      </c>
      <c r="F64" s="60">
        <f>[3]Planilha!$F$23</f>
        <v>1.64</v>
      </c>
      <c r="G64" s="29">
        <f t="shared" si="17"/>
        <v>166.13</v>
      </c>
      <c r="H64" s="29">
        <f t="shared" si="18"/>
        <v>1993.56</v>
      </c>
    </row>
    <row r="65" spans="1:8" ht="15" customHeight="1" thickBot="1" x14ac:dyDescent="0.3">
      <c r="A65" s="42">
        <v>4</v>
      </c>
      <c r="B65" s="80" t="s">
        <v>143</v>
      </c>
      <c r="C65" s="80"/>
      <c r="D65" s="80"/>
      <c r="E65" s="95"/>
      <c r="F65" s="80"/>
      <c r="G65" s="80"/>
      <c r="H65" s="81"/>
    </row>
    <row r="66" spans="1:8" ht="45" customHeight="1" thickBot="1" x14ac:dyDescent="0.3">
      <c r="A66" s="62" t="s">
        <v>0</v>
      </c>
      <c r="B66" s="140" t="s">
        <v>154</v>
      </c>
      <c r="C66" s="141"/>
      <c r="D66" s="63" t="s">
        <v>153</v>
      </c>
      <c r="E66" s="64">
        <v>1</v>
      </c>
      <c r="F66" s="65">
        <f>[3]Planilha!$F$25</f>
        <v>7345.61</v>
      </c>
      <c r="G66" s="50">
        <f>(F66*E66)*2</f>
        <v>14691.22</v>
      </c>
      <c r="H66" s="66">
        <f>G66*12</f>
        <v>176294.64</v>
      </c>
    </row>
    <row r="67" spans="1:8" ht="45" customHeight="1" thickBot="1" x14ac:dyDescent="0.3">
      <c r="A67" s="67" t="s">
        <v>155</v>
      </c>
      <c r="B67" s="140" t="s">
        <v>156</v>
      </c>
      <c r="C67" s="141"/>
      <c r="D67" s="63" t="s">
        <v>153</v>
      </c>
      <c r="E67" s="64">
        <v>1</v>
      </c>
      <c r="F67" s="65">
        <f>[3]Planilha!$F$26</f>
        <v>8085.84</v>
      </c>
      <c r="G67" s="50">
        <f>(F67*E67)*2</f>
        <v>16171.68</v>
      </c>
      <c r="H67" s="66">
        <f>G67*12</f>
        <v>194060.16</v>
      </c>
    </row>
    <row r="68" spans="1:8" ht="45" customHeight="1" thickBot="1" x14ac:dyDescent="0.3">
      <c r="A68" s="67" t="s">
        <v>157</v>
      </c>
      <c r="B68" s="140" t="s">
        <v>158</v>
      </c>
      <c r="C68" s="141"/>
      <c r="D68" s="63" t="s">
        <v>153</v>
      </c>
      <c r="E68" s="64">
        <v>1</v>
      </c>
      <c r="F68" s="65">
        <f>[3]Planilha!$F$27</f>
        <v>7345.61</v>
      </c>
      <c r="G68" s="50">
        <f>(F68*E68)*2</f>
        <v>14691.22</v>
      </c>
      <c r="H68" s="66">
        <f>G68*12</f>
        <v>176294.64</v>
      </c>
    </row>
    <row r="69" spans="1:8" ht="45" customHeight="1" thickBot="1" x14ac:dyDescent="0.3">
      <c r="A69" s="67" t="s">
        <v>159</v>
      </c>
      <c r="B69" s="138" t="s">
        <v>160</v>
      </c>
      <c r="C69" s="139"/>
      <c r="D69" s="68" t="s">
        <v>153</v>
      </c>
      <c r="E69" s="69">
        <v>1</v>
      </c>
      <c r="F69" s="70">
        <f>[3]Planilha!$F$28</f>
        <v>8085.84</v>
      </c>
      <c r="G69" s="71">
        <f>(F69*E69)*2</f>
        <v>16171.68</v>
      </c>
      <c r="H69" s="72">
        <f>G69*12</f>
        <v>194060.16</v>
      </c>
    </row>
    <row r="70" spans="1:8" ht="15" customHeight="1" thickBot="1" x14ac:dyDescent="0.3">
      <c r="A70" s="132" t="s">
        <v>129</v>
      </c>
      <c r="B70" s="133"/>
      <c r="C70" s="133"/>
      <c r="D70" s="133"/>
      <c r="E70" s="133"/>
      <c r="F70" s="133"/>
      <c r="G70" s="134"/>
      <c r="H70" s="43">
        <f>SUM(H47:H69)</f>
        <v>1123569.8400000001</v>
      </c>
    </row>
    <row r="71" spans="1:8" ht="15" customHeight="1" thickBot="1" x14ac:dyDescent="0.3">
      <c r="A71" s="120"/>
      <c r="B71" s="121"/>
      <c r="C71" s="121"/>
      <c r="D71" s="121"/>
      <c r="E71" s="121"/>
      <c r="F71" s="121"/>
      <c r="G71" s="121"/>
      <c r="H71" s="122"/>
    </row>
    <row r="72" spans="1:8" ht="15" customHeight="1" thickBot="1" x14ac:dyDescent="0.3">
      <c r="A72" s="135" t="s">
        <v>147</v>
      </c>
      <c r="B72" s="136"/>
      <c r="C72" s="136"/>
      <c r="D72" s="136"/>
      <c r="E72" s="136"/>
      <c r="F72" s="136"/>
      <c r="G72" s="137"/>
      <c r="H72" s="43">
        <f>H22+H41+H70</f>
        <v>2483043.96</v>
      </c>
    </row>
  </sheetData>
  <mergeCells count="14">
    <mergeCell ref="A43:H43"/>
    <mergeCell ref="A72:G72"/>
    <mergeCell ref="A71:H71"/>
    <mergeCell ref="B69:C69"/>
    <mergeCell ref="B66:C66"/>
    <mergeCell ref="B67:C67"/>
    <mergeCell ref="B68:C68"/>
    <mergeCell ref="A70:G70"/>
    <mergeCell ref="A23:H23"/>
    <mergeCell ref="A42:H42"/>
    <mergeCell ref="A1:H1"/>
    <mergeCell ref="A24:H24"/>
    <mergeCell ref="A22:G22"/>
    <mergeCell ref="A41:G41"/>
  </mergeCells>
  <pageMargins left="0.7" right="0.7" top="0.75" bottom="0.75" header="0.3" footer="0.3"/>
  <pageSetup paperSize="9" scale="48" orientation="portrait" verticalDpi="598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Plan2</vt:lpstr>
      <vt:lpstr>Plan3</vt:lpstr>
      <vt:lpstr>Planilha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Alline Queiroz Da Silva</cp:lastModifiedBy>
  <cp:lastPrinted>2025-05-07T19:43:51Z</cp:lastPrinted>
  <dcterms:created xsi:type="dcterms:W3CDTF">2014-04-11T01:53:38Z</dcterms:created>
  <dcterms:modified xsi:type="dcterms:W3CDTF">2025-05-07T19:43:57Z</dcterms:modified>
</cp:coreProperties>
</file>